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ibne\Dropbox\Sport\Icosathlon\"/>
    </mc:Choice>
  </mc:AlternateContent>
  <bookViews>
    <workbookView xWindow="0" yWindow="0" windowWidth="25200" windowHeight="11805" activeTab="1"/>
  </bookViews>
  <sheets>
    <sheet name="Final ranking" sheetId="1" r:id="rId1"/>
    <sheet name="Calculator" sheetId="2" r:id="rId2"/>
    <sheet name="Calculator AG" sheetId="3" r:id="rId3"/>
  </sheets>
  <externalReferences>
    <externalReference r:id="rId4"/>
  </externalReferences>
  <definedNames>
    <definedName name="_xlnm._FilterDatabase" localSheetId="1" hidden="1">Calculator!$A$2:$B$25</definedName>
    <definedName name="_xlnm._FilterDatabase" localSheetId="0" hidden="1">'Final ranking'!$A$2:$P$17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8" i="3" l="1"/>
  <c r="AC38" i="3"/>
  <c r="AC36" i="3"/>
  <c r="AG36" i="3"/>
  <c r="AE36" i="3"/>
  <c r="AD36" i="3"/>
  <c r="AD34" i="3"/>
  <c r="AG34" i="3"/>
  <c r="AE32" i="3"/>
  <c r="AC32" i="3"/>
  <c r="AD32" i="3"/>
  <c r="AC30" i="3"/>
  <c r="AE30" i="3"/>
  <c r="AB30" i="3"/>
  <c r="AC28" i="3"/>
  <c r="AD28" i="3"/>
  <c r="AG26" i="3"/>
  <c r="AF26" i="3"/>
  <c r="AE26" i="3"/>
  <c r="AD26" i="3"/>
  <c r="AD22" i="3"/>
  <c r="AC22" i="3"/>
  <c r="AE22" i="3"/>
  <c r="AD20" i="3"/>
  <c r="AD18" i="3"/>
  <c r="AC18" i="3"/>
  <c r="AE18" i="3"/>
  <c r="AE14" i="3"/>
  <c r="AE12" i="3"/>
  <c r="AD12" i="3"/>
  <c r="AF10" i="3"/>
  <c r="AE10" i="3"/>
  <c r="AC10" i="3"/>
  <c r="AE8" i="3"/>
  <c r="AD8" i="3"/>
  <c r="AG6" i="3"/>
  <c r="AD6" i="3"/>
  <c r="AF6" i="3"/>
  <c r="AC6" i="3"/>
  <c r="AG4" i="3"/>
  <c r="AD4" i="3"/>
  <c r="AC4" i="3"/>
  <c r="T1" i="3"/>
  <c r="S1" i="3"/>
  <c r="J1" i="3"/>
  <c r="I1" i="3"/>
  <c r="C38" i="2"/>
  <c r="D38" i="2" s="1"/>
  <c r="C18" i="2"/>
  <c r="D18" i="2" s="1"/>
  <c r="C12" i="2"/>
  <c r="D12" i="2" s="1"/>
  <c r="S1" i="2"/>
  <c r="T1" i="2" s="1"/>
  <c r="I1" i="2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P17" i="1"/>
  <c r="O17" i="1"/>
  <c r="N17" i="1"/>
  <c r="M17" i="1"/>
  <c r="L17" i="1"/>
  <c r="K17" i="1"/>
  <c r="J17" i="1"/>
  <c r="I17" i="1"/>
  <c r="H17" i="1"/>
  <c r="G17" i="1"/>
  <c r="F17" i="1"/>
  <c r="E17" i="1"/>
  <c r="D17" i="1"/>
  <c r="C17" i="1"/>
  <c r="B17" i="1"/>
  <c r="U1" i="2" l="1"/>
  <c r="J1" i="2"/>
  <c r="AC12" i="3"/>
  <c r="AB18" i="3"/>
  <c r="AF34" i="3"/>
  <c r="U1" i="3"/>
  <c r="AB12" i="3"/>
  <c r="K1" i="3"/>
  <c r="C6" i="3"/>
  <c r="D6" i="3" s="1"/>
  <c r="AB10" i="3"/>
  <c r="AE20" i="3"/>
  <c r="C4" i="3"/>
  <c r="D4" i="3" s="1"/>
  <c r="AE4" i="3"/>
  <c r="AF4" i="3"/>
  <c r="AE6" i="3"/>
  <c r="AG10" i="3"/>
  <c r="AB14" i="3"/>
  <c r="AC20" i="3"/>
  <c r="C12" i="3"/>
  <c r="D12" i="3" s="1"/>
  <c r="C22" i="3"/>
  <c r="D22" i="3" s="1"/>
  <c r="C28" i="3"/>
  <c r="D28" i="3" s="1"/>
  <c r="C10" i="3"/>
  <c r="D10" i="3" s="1"/>
  <c r="AD10" i="3"/>
  <c r="AB16" i="3"/>
  <c r="AC26" i="3"/>
  <c r="AF12" i="3"/>
  <c r="C18" i="3"/>
  <c r="D18" i="3" s="1"/>
  <c r="AB20" i="3"/>
  <c r="C26" i="3"/>
  <c r="D26" i="3" s="1"/>
  <c r="AD30" i="3"/>
  <c r="AB34" i="3"/>
  <c r="AB24" i="3"/>
  <c r="C30" i="3"/>
  <c r="D30" i="3" s="1"/>
  <c r="AB28" i="3"/>
  <c r="C38" i="3"/>
  <c r="D38" i="3" s="1"/>
  <c r="C32" i="3"/>
  <c r="D32" i="3" s="1"/>
  <c r="AF36" i="3"/>
  <c r="AD38" i="3"/>
  <c r="AB32" i="3"/>
  <c r="C36" i="3"/>
  <c r="D36" i="3" s="1"/>
  <c r="C34" i="3"/>
  <c r="D34" i="3" s="1"/>
  <c r="AB36" i="3"/>
  <c r="AB38" i="3" l="1"/>
  <c r="C32" i="2"/>
  <c r="D32" i="2" s="1"/>
  <c r="C4" i="2"/>
  <c r="D4" i="2" s="1"/>
  <c r="AB6" i="3"/>
  <c r="C26" i="2"/>
  <c r="D26" i="2" s="1"/>
  <c r="C30" i="2"/>
  <c r="D30" i="2" s="1"/>
  <c r="C22" i="2"/>
  <c r="D22" i="2" s="1"/>
  <c r="AB22" i="3"/>
  <c r="AB4" i="3"/>
  <c r="C28" i="2"/>
  <c r="D28" i="2" s="1"/>
  <c r="C36" i="2"/>
  <c r="D36" i="2" s="1"/>
  <c r="V1" i="2"/>
  <c r="AF28" i="3"/>
  <c r="AB26" i="3"/>
  <c r="AB8" i="3"/>
  <c r="L1" i="3"/>
  <c r="AF22" i="3"/>
  <c r="V1" i="3"/>
  <c r="C34" i="2"/>
  <c r="D34" i="2" s="1"/>
  <c r="K1" i="2"/>
  <c r="C10" i="2"/>
  <c r="D10" i="2" s="1"/>
  <c r="C6" i="2"/>
  <c r="D6" i="2" s="1"/>
  <c r="AF8" i="3" l="1"/>
  <c r="W1" i="3"/>
  <c r="W1" i="2"/>
  <c r="L1" i="2"/>
  <c r="M1" i="3"/>
  <c r="AF24" i="3" l="1"/>
  <c r="X1" i="2"/>
  <c r="AC34" i="3"/>
  <c r="AC14" i="3"/>
  <c r="AF38" i="3"/>
  <c r="AF20" i="3"/>
  <c r="N1" i="3"/>
  <c r="AC8" i="3"/>
  <c r="AC24" i="3"/>
  <c r="AC16" i="3"/>
  <c r="AF30" i="3"/>
  <c r="AF14" i="3"/>
  <c r="X1" i="3"/>
  <c r="AF16" i="3"/>
  <c r="AF18" i="3"/>
  <c r="M1" i="2"/>
  <c r="AF32" i="3" l="1"/>
  <c r="N1" i="2"/>
  <c r="O1" i="3"/>
  <c r="Y1" i="3"/>
  <c r="Y1" i="2"/>
  <c r="AD16" i="3" l="1"/>
  <c r="O1" i="2"/>
  <c r="Z1" i="3"/>
  <c r="Z1" i="2"/>
  <c r="AG22" i="3"/>
  <c r="P1" i="3"/>
  <c r="AD24" i="3"/>
  <c r="AD14" i="3" l="1"/>
  <c r="AA1" i="3"/>
  <c r="AE16" i="3"/>
  <c r="AE24" i="3"/>
  <c r="AA1" i="2"/>
  <c r="P1" i="2"/>
  <c r="AG30" i="3" l="1"/>
  <c r="AG18" i="3"/>
  <c r="AG20" i="3"/>
  <c r="AE28" i="3"/>
  <c r="AG32" i="3"/>
  <c r="AG38" i="3"/>
  <c r="AG28" i="3"/>
  <c r="AE34" i="3"/>
  <c r="C16" i="3" l="1"/>
  <c r="AG24" i="3"/>
  <c r="C20" i="2"/>
  <c r="C14" i="3"/>
  <c r="AG8" i="3"/>
  <c r="AG16" i="3"/>
  <c r="C8" i="3"/>
  <c r="C24" i="2"/>
  <c r="AG12" i="3"/>
  <c r="C20" i="3"/>
  <c r="C8" i="2"/>
  <c r="AG14" i="3"/>
  <c r="C16" i="2" l="1"/>
  <c r="C24" i="3"/>
  <c r="D24" i="3" s="1"/>
  <c r="D20" i="3"/>
  <c r="D8" i="3"/>
  <c r="C14" i="2"/>
  <c r="D14" i="2" s="1"/>
  <c r="D24" i="2" l="1"/>
  <c r="D8" i="2"/>
  <c r="D14" i="3"/>
  <c r="D20" i="2"/>
  <c r="D16" i="2"/>
  <c r="D16" i="3"/>
</calcChain>
</file>

<file path=xl/comments1.xml><?xml version="1.0" encoding="utf-8"?>
<comments xmlns="http://schemas.openxmlformats.org/spreadsheetml/2006/main">
  <authors>
    <author>Nicola Barberis Negra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Nicola Barberis Negra:</t>
        </r>
        <r>
          <rPr>
            <sz val="9"/>
            <color indexed="81"/>
            <rFont val="Tahoma"/>
            <family val="2"/>
          </rPr>
          <t xml:space="preserve">
This should be 11 at the end of the season, now it is lower to test the system</t>
        </r>
      </text>
    </comment>
  </commentList>
</comments>
</file>

<file path=xl/comments2.xml><?xml version="1.0" encoding="utf-8"?>
<comments xmlns="http://schemas.openxmlformats.org/spreadsheetml/2006/main">
  <authors>
    <author>Nicola Barberis Negra</author>
  </authors>
  <commentList>
    <comment ref="B1" authorId="0" shapeId="0">
      <text>
        <r>
          <rPr>
            <b/>
            <sz val="9"/>
            <color indexed="81"/>
            <rFont val="Tahoma"/>
            <family val="2"/>
          </rPr>
          <t>Nicola Barberis Negra:</t>
        </r>
        <r>
          <rPr>
            <sz val="9"/>
            <color indexed="81"/>
            <rFont val="Tahoma"/>
            <family val="2"/>
          </rPr>
          <t xml:space="preserve">
This should be 11 at the end of the season, now it is lower to test the system</t>
        </r>
      </text>
    </comment>
  </commentList>
</comments>
</file>

<file path=xl/sharedStrings.xml><?xml version="1.0" encoding="utf-8"?>
<sst xmlns="http://schemas.openxmlformats.org/spreadsheetml/2006/main" count="240" uniqueCount="66">
  <si>
    <t>King of Sprint</t>
  </si>
  <si>
    <t>King of Endurance</t>
  </si>
  <si>
    <t>King of Hurdles</t>
  </si>
  <si>
    <t>King of Jumps</t>
  </si>
  <si>
    <t>King of Throws</t>
  </si>
  <si>
    <t>Serpies</t>
  </si>
  <si>
    <t>Events done</t>
  </si>
  <si>
    <t>Points general</t>
  </si>
  <si>
    <t>Points age graded</t>
  </si>
  <si>
    <t>Position - No age grading</t>
  </si>
  <si>
    <t>Position - with age grading</t>
  </si>
  <si>
    <t>Points</t>
  </si>
  <si>
    <t>Rank</t>
  </si>
  <si>
    <t>Sean O'Keeffe</t>
  </si>
  <si>
    <t>Alex Malzer</t>
  </si>
  <si>
    <t>Ben Stanton</t>
  </si>
  <si>
    <t>Daniel De Palol</t>
  </si>
  <si>
    <t>David Robinson</t>
  </si>
  <si>
    <t>Frank Womelsdorf</t>
  </si>
  <si>
    <t>Jaran Finn</t>
  </si>
  <si>
    <t>Luke Parker</t>
  </si>
  <si>
    <t>Miles Kershaw</t>
  </si>
  <si>
    <t>Nicola Barberis Negra</t>
  </si>
  <si>
    <t>Richard Taylor</t>
  </si>
  <si>
    <t>Shenten Enoe</t>
  </si>
  <si>
    <t>Tony McGahan</t>
  </si>
  <si>
    <t>Vinh Lam</t>
  </si>
  <si>
    <t>Limit for validity</t>
  </si>
  <si>
    <t>No. Events</t>
  </si>
  <si>
    <t>ATHLETE (in alphabetical order)</t>
  </si>
  <si>
    <t>AGE</t>
  </si>
  <si>
    <t>SCORE</t>
  </si>
  <si>
    <t>RANK</t>
  </si>
  <si>
    <t>TOTAL POINTS</t>
  </si>
  <si>
    <t>100m</t>
  </si>
  <si>
    <t>200m</t>
  </si>
  <si>
    <t>400m</t>
  </si>
  <si>
    <t>800m</t>
  </si>
  <si>
    <t>1500m</t>
  </si>
  <si>
    <t>3000m</t>
  </si>
  <si>
    <t>5000m</t>
  </si>
  <si>
    <t>10000m</t>
  </si>
  <si>
    <t>110m hurdles</t>
  </si>
  <si>
    <t>2000m steeplechase</t>
  </si>
  <si>
    <t>400m hurdles</t>
    <phoneticPr fontId="0" type="noConversion"/>
  </si>
  <si>
    <t>3000m steeplechase</t>
  </si>
  <si>
    <t>Long Jump</t>
    <phoneticPr fontId="0" type="noConversion"/>
  </si>
  <si>
    <t>Triple Jump</t>
    <phoneticPr fontId="0" type="noConversion"/>
  </si>
  <si>
    <t>High Jump</t>
    <phoneticPr fontId="0" type="noConversion"/>
  </si>
  <si>
    <t>Pole Vault</t>
    <phoneticPr fontId="0" type="noConversion"/>
  </si>
  <si>
    <t>Shot 7.26kg</t>
  </si>
  <si>
    <t>Hammer 7.26kg</t>
  </si>
  <si>
    <t>Discus 2kg</t>
  </si>
  <si>
    <t>Javelin 800g</t>
  </si>
  <si>
    <t>Sprint</t>
  </si>
  <si>
    <t>MD&amp;Endurance</t>
  </si>
  <si>
    <t>Hurdles</t>
  </si>
  <si>
    <t>Jumps</t>
  </si>
  <si>
    <t>Throws</t>
  </si>
  <si>
    <t>sec</t>
  </si>
  <si>
    <t>cm</t>
  </si>
  <si>
    <t>m</t>
  </si>
  <si>
    <t>Performance</t>
  </si>
  <si>
    <t>ATHLETE</t>
  </si>
  <si>
    <t>MD</t>
  </si>
  <si>
    <t>Endurance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</si>
</sst>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0"/>
      <color indexed="8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4" borderId="0" xfId="0" applyFill="1" applyAlignment="1">
      <alignment vertical="center" wrapText="1"/>
    </xf>
    <xf numFmtId="0" fontId="0" fillId="4" borderId="0" xfId="0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5" borderId="0" xfId="0" applyFill="1" applyAlignment="1">
      <alignment vertical="center"/>
    </xf>
    <xf numFmtId="0" fontId="0" fillId="5" borderId="0" xfId="0" applyFill="1" applyAlignment="1">
      <alignment horizontal="center" vertical="center"/>
    </xf>
    <xf numFmtId="164" fontId="0" fillId="5" borderId="0" xfId="0" applyNumberForma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2" fontId="0" fillId="8" borderId="0" xfId="0" applyNumberForma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0" fillId="9" borderId="0" xfId="0" applyNumberFormat="1" applyFill="1" applyAlignment="1">
      <alignment horizontal="center" vertical="center"/>
    </xf>
    <xf numFmtId="2" fontId="0" fillId="0" borderId="4" xfId="0" applyNumberFormat="1" applyBorder="1" applyAlignment="1">
      <alignment vertical="center"/>
    </xf>
    <xf numFmtId="2" fontId="0" fillId="0" borderId="0" xfId="0" applyNumberFormat="1" applyBorder="1" applyAlignment="1">
      <alignment vertical="center"/>
    </xf>
    <xf numFmtId="2" fontId="0" fillId="0" borderId="5" xfId="0" applyNumberFormat="1" applyBorder="1" applyAlignment="1">
      <alignment vertical="center"/>
    </xf>
    <xf numFmtId="0" fontId="0" fillId="10" borderId="0" xfId="0" applyFill="1" applyAlignment="1">
      <alignment horizontal="center" vertical="center"/>
    </xf>
    <xf numFmtId="2" fontId="0" fillId="6" borderId="0" xfId="0" applyNumberFormat="1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2" fontId="0" fillId="0" borderId="0" xfId="0" applyNumberFormat="1" applyAlignment="1">
      <alignment vertical="center"/>
    </xf>
  </cellXfs>
  <cellStyles count="1">
    <cellStyle name="Normal" xfId="0" builtinId="0"/>
  </cellStyles>
  <dxfs count="95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Calculator!$AB$2</c:f>
              <c:strCache>
                <c:ptCount val="1"/>
                <c:pt idx="0">
                  <c:v>Sprint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Calculator!$A$4:$A$27</c:f>
              <c:strCache>
                <c:ptCount val="23"/>
                <c:pt idx="4">
                  <c:v>Alex Malzer</c:v>
                </c:pt>
                <c:pt idx="8">
                  <c:v>Ben Stanton</c:v>
                </c:pt>
                <c:pt idx="10">
                  <c:v>Daniel De Palol</c:v>
                </c:pt>
                <c:pt idx="12">
                  <c:v>David Robinson</c:v>
                </c:pt>
                <c:pt idx="14">
                  <c:v>Frank Womelsdorf</c:v>
                </c:pt>
                <c:pt idx="16">
                  <c:v>Luke Parker</c:v>
                </c:pt>
                <c:pt idx="18">
                  <c:v>Miles Kershaw</c:v>
                </c:pt>
                <c:pt idx="20">
                  <c:v>Nicola Barberis Negra</c:v>
                </c:pt>
                <c:pt idx="22">
                  <c:v>Richard Taylor</c:v>
                </c:pt>
              </c:strCache>
            </c:strRef>
          </c:cat>
          <c:val>
            <c:numRef>
              <c:f>Calculator!$AB$4:$AB$26</c:f>
              <c:numCache>
                <c:formatCode>General</c:formatCode>
                <c:ptCount val="23"/>
                <c:pt idx="0" formatCode="0.00">
                  <c:v>0</c:v>
                </c:pt>
                <c:pt idx="2" formatCode="0.00">
                  <c:v>0</c:v>
                </c:pt>
                <c:pt idx="4" formatCode="0.00">
                  <c:v>674.76790160848259</c:v>
                </c:pt>
                <c:pt idx="6" formatCode="0.00">
                  <c:v>0</c:v>
                </c:pt>
                <c:pt idx="8" formatCode="0.00">
                  <c:v>0</c:v>
                </c:pt>
                <c:pt idx="10" formatCode="0.00">
                  <c:v>309.42227733324222</c:v>
                </c:pt>
                <c:pt idx="12" formatCode="0.00">
                  <c:v>1084.3713983885882</c:v>
                </c:pt>
                <c:pt idx="14" formatCode="0.00">
                  <c:v>0</c:v>
                </c:pt>
                <c:pt idx="16" formatCode="0.00">
                  <c:v>1038.5824406316656</c:v>
                </c:pt>
                <c:pt idx="18" formatCode="0.00">
                  <c:v>2248.1082228509827</c:v>
                </c:pt>
                <c:pt idx="20" formatCode="0.00">
                  <c:v>0</c:v>
                </c:pt>
                <c:pt idx="22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9A-4B62-A4E3-31AA82E03936}"/>
            </c:ext>
          </c:extLst>
        </c:ser>
        <c:ser>
          <c:idx val="1"/>
          <c:order val="1"/>
          <c:tx>
            <c:strRef>
              <c:f>Calculator!$AE$2</c:f>
              <c:strCache>
                <c:ptCount val="1"/>
                <c:pt idx="0">
                  <c:v>MD&amp;Endurance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Calculator!$A$4:$A$27</c:f>
              <c:strCache>
                <c:ptCount val="23"/>
                <c:pt idx="4">
                  <c:v>Alex Malzer</c:v>
                </c:pt>
                <c:pt idx="8">
                  <c:v>Ben Stanton</c:v>
                </c:pt>
                <c:pt idx="10">
                  <c:v>Daniel De Palol</c:v>
                </c:pt>
                <c:pt idx="12">
                  <c:v>David Robinson</c:v>
                </c:pt>
                <c:pt idx="14">
                  <c:v>Frank Womelsdorf</c:v>
                </c:pt>
                <c:pt idx="16">
                  <c:v>Luke Parker</c:v>
                </c:pt>
                <c:pt idx="18">
                  <c:v>Miles Kershaw</c:v>
                </c:pt>
                <c:pt idx="20">
                  <c:v>Nicola Barberis Negra</c:v>
                </c:pt>
                <c:pt idx="22">
                  <c:v>Richard Taylor</c:v>
                </c:pt>
              </c:strCache>
            </c:strRef>
          </c:cat>
          <c:val>
            <c:numRef>
              <c:f>Calculator!$AE$4:$AE$26</c:f>
              <c:numCache>
                <c:formatCode>General</c:formatCode>
                <c:ptCount val="23"/>
                <c:pt idx="0" formatCode="0.00">
                  <c:v>0</c:v>
                </c:pt>
                <c:pt idx="2" formatCode="0.00">
                  <c:v>0</c:v>
                </c:pt>
                <c:pt idx="4" formatCode="0.00">
                  <c:v>0</c:v>
                </c:pt>
                <c:pt idx="6" formatCode="0.00">
                  <c:v>0</c:v>
                </c:pt>
                <c:pt idx="8" formatCode="0.00">
                  <c:v>0</c:v>
                </c:pt>
                <c:pt idx="10" formatCode="0.00">
                  <c:v>3514.3208617417708</c:v>
                </c:pt>
                <c:pt idx="12" formatCode="0.00">
                  <c:v>3062.1262672414709</c:v>
                </c:pt>
                <c:pt idx="14" formatCode="0.00">
                  <c:v>0</c:v>
                </c:pt>
                <c:pt idx="16" formatCode="0.00">
                  <c:v>0</c:v>
                </c:pt>
                <c:pt idx="18" formatCode="0.00">
                  <c:v>0</c:v>
                </c:pt>
                <c:pt idx="20" formatCode="0.00">
                  <c:v>0</c:v>
                </c:pt>
                <c:pt idx="22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9A-4B62-A4E3-31AA82E03936}"/>
            </c:ext>
          </c:extLst>
        </c:ser>
        <c:ser>
          <c:idx val="2"/>
          <c:order val="2"/>
          <c:tx>
            <c:strRef>
              <c:f>Calculator!#REF!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Calculator!$A$4:$A$27</c:f>
              <c:strCache>
                <c:ptCount val="23"/>
                <c:pt idx="4">
                  <c:v>Alex Malzer</c:v>
                </c:pt>
                <c:pt idx="8">
                  <c:v>Ben Stanton</c:v>
                </c:pt>
                <c:pt idx="10">
                  <c:v>Daniel De Palol</c:v>
                </c:pt>
                <c:pt idx="12">
                  <c:v>David Robinson</c:v>
                </c:pt>
                <c:pt idx="14">
                  <c:v>Frank Womelsdorf</c:v>
                </c:pt>
                <c:pt idx="16">
                  <c:v>Luke Parker</c:v>
                </c:pt>
                <c:pt idx="18">
                  <c:v>Miles Kershaw</c:v>
                </c:pt>
                <c:pt idx="20">
                  <c:v>Nicola Barberis Negra</c:v>
                </c:pt>
                <c:pt idx="22">
                  <c:v>Richard Taylor</c:v>
                </c:pt>
              </c:strCache>
            </c:strRef>
          </c:cat>
          <c:val>
            <c:numRef>
              <c:f>Calculator!#REF!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9A-4B62-A4E3-31AA82E03936}"/>
            </c:ext>
          </c:extLst>
        </c:ser>
        <c:ser>
          <c:idx val="3"/>
          <c:order val="3"/>
          <c:tx>
            <c:strRef>
              <c:f>Calculator!$AH$2</c:f>
              <c:strCache>
                <c:ptCount val="1"/>
                <c:pt idx="0">
                  <c:v>Hurdles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Calculator!$A$4:$A$27</c:f>
              <c:strCache>
                <c:ptCount val="23"/>
                <c:pt idx="4">
                  <c:v>Alex Malzer</c:v>
                </c:pt>
                <c:pt idx="8">
                  <c:v>Ben Stanton</c:v>
                </c:pt>
                <c:pt idx="10">
                  <c:v>Daniel De Palol</c:v>
                </c:pt>
                <c:pt idx="12">
                  <c:v>David Robinson</c:v>
                </c:pt>
                <c:pt idx="14">
                  <c:v>Frank Womelsdorf</c:v>
                </c:pt>
                <c:pt idx="16">
                  <c:v>Luke Parker</c:v>
                </c:pt>
                <c:pt idx="18">
                  <c:v>Miles Kershaw</c:v>
                </c:pt>
                <c:pt idx="20">
                  <c:v>Nicola Barberis Negra</c:v>
                </c:pt>
                <c:pt idx="22">
                  <c:v>Richard Taylor</c:v>
                </c:pt>
              </c:strCache>
            </c:strRef>
          </c:cat>
          <c:val>
            <c:numRef>
              <c:f>Calculator!$AH$4:$AH$26</c:f>
              <c:numCache>
                <c:formatCode>General</c:formatCode>
                <c:ptCount val="23"/>
                <c:pt idx="0" formatCode="0.00">
                  <c:v>0</c:v>
                </c:pt>
                <c:pt idx="2" formatCode="0.00">
                  <c:v>0</c:v>
                </c:pt>
                <c:pt idx="4" formatCode="0.00">
                  <c:v>0</c:v>
                </c:pt>
                <c:pt idx="6" formatCode="0.00">
                  <c:v>0</c:v>
                </c:pt>
                <c:pt idx="8" formatCode="0.00">
                  <c:v>0</c:v>
                </c:pt>
                <c:pt idx="10" formatCode="0.00">
                  <c:v>0</c:v>
                </c:pt>
                <c:pt idx="12" formatCode="0.00">
                  <c:v>0</c:v>
                </c:pt>
                <c:pt idx="14" formatCode="0.00">
                  <c:v>0</c:v>
                </c:pt>
                <c:pt idx="16" formatCode="0.00">
                  <c:v>0</c:v>
                </c:pt>
                <c:pt idx="18" formatCode="0.00">
                  <c:v>0</c:v>
                </c:pt>
                <c:pt idx="20" formatCode="0.00">
                  <c:v>1621.3698862471661</c:v>
                </c:pt>
                <c:pt idx="22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49A-4B62-A4E3-31AA82E03936}"/>
            </c:ext>
          </c:extLst>
        </c:ser>
        <c:ser>
          <c:idx val="4"/>
          <c:order val="4"/>
          <c:tx>
            <c:strRef>
              <c:f>Calculator!$AK$2</c:f>
              <c:strCache>
                <c:ptCount val="1"/>
                <c:pt idx="0">
                  <c:v>Jumps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Calculator!$A$4:$A$27</c:f>
              <c:strCache>
                <c:ptCount val="23"/>
                <c:pt idx="4">
                  <c:v>Alex Malzer</c:v>
                </c:pt>
                <c:pt idx="8">
                  <c:v>Ben Stanton</c:v>
                </c:pt>
                <c:pt idx="10">
                  <c:v>Daniel De Palol</c:v>
                </c:pt>
                <c:pt idx="12">
                  <c:v>David Robinson</c:v>
                </c:pt>
                <c:pt idx="14">
                  <c:v>Frank Womelsdorf</c:v>
                </c:pt>
                <c:pt idx="16">
                  <c:v>Luke Parker</c:v>
                </c:pt>
                <c:pt idx="18">
                  <c:v>Miles Kershaw</c:v>
                </c:pt>
                <c:pt idx="20">
                  <c:v>Nicola Barberis Negra</c:v>
                </c:pt>
                <c:pt idx="22">
                  <c:v>Richard Taylor</c:v>
                </c:pt>
              </c:strCache>
            </c:strRef>
          </c:cat>
          <c:val>
            <c:numRef>
              <c:f>Calculator!$AK$4:$AK$26</c:f>
              <c:numCache>
                <c:formatCode>General</c:formatCode>
                <c:ptCount val="23"/>
                <c:pt idx="0" formatCode="0.00">
                  <c:v>0</c:v>
                </c:pt>
                <c:pt idx="2" formatCode="0.00">
                  <c:v>0</c:v>
                </c:pt>
                <c:pt idx="4" formatCode="0.00">
                  <c:v>0</c:v>
                </c:pt>
                <c:pt idx="6" formatCode="0.00">
                  <c:v>0</c:v>
                </c:pt>
                <c:pt idx="8" formatCode="0.00">
                  <c:v>0</c:v>
                </c:pt>
                <c:pt idx="10" formatCode="0.00">
                  <c:v>533.65166885416818</c:v>
                </c:pt>
                <c:pt idx="12" formatCode="0.00">
                  <c:v>1058.2834911356558</c:v>
                </c:pt>
                <c:pt idx="14" formatCode="0.00">
                  <c:v>839.09178078333878</c:v>
                </c:pt>
                <c:pt idx="16" formatCode="0.00">
                  <c:v>0</c:v>
                </c:pt>
                <c:pt idx="18" formatCode="0.00">
                  <c:v>0</c:v>
                </c:pt>
                <c:pt idx="20" formatCode="0.00">
                  <c:v>791.19775543935111</c:v>
                </c:pt>
                <c:pt idx="22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49A-4B62-A4E3-31AA82E03936}"/>
            </c:ext>
          </c:extLst>
        </c:ser>
        <c:ser>
          <c:idx val="5"/>
          <c:order val="5"/>
          <c:tx>
            <c:strRef>
              <c:f>Calculator!$AN$2</c:f>
              <c:strCache>
                <c:ptCount val="1"/>
                <c:pt idx="0">
                  <c:v>Throws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Calculator!$A$4:$A$27</c:f>
              <c:strCache>
                <c:ptCount val="23"/>
                <c:pt idx="4">
                  <c:v>Alex Malzer</c:v>
                </c:pt>
                <c:pt idx="8">
                  <c:v>Ben Stanton</c:v>
                </c:pt>
                <c:pt idx="10">
                  <c:v>Daniel De Palol</c:v>
                </c:pt>
                <c:pt idx="12">
                  <c:v>David Robinson</c:v>
                </c:pt>
                <c:pt idx="14">
                  <c:v>Frank Womelsdorf</c:v>
                </c:pt>
                <c:pt idx="16">
                  <c:v>Luke Parker</c:v>
                </c:pt>
                <c:pt idx="18">
                  <c:v>Miles Kershaw</c:v>
                </c:pt>
                <c:pt idx="20">
                  <c:v>Nicola Barberis Negra</c:v>
                </c:pt>
                <c:pt idx="22">
                  <c:v>Richard Taylor</c:v>
                </c:pt>
              </c:strCache>
            </c:strRef>
          </c:cat>
          <c:val>
            <c:numRef>
              <c:f>Calculator!$AN$4:$AN$26</c:f>
              <c:numCache>
                <c:formatCode>General</c:formatCode>
                <c:ptCount val="23"/>
                <c:pt idx="0" formatCode="0.00">
                  <c:v>0</c:v>
                </c:pt>
                <c:pt idx="2" formatCode="0.00">
                  <c:v>0</c:v>
                </c:pt>
                <c:pt idx="4" formatCode="0.00">
                  <c:v>814.59718655542224</c:v>
                </c:pt>
                <c:pt idx="6" formatCode="0.00">
                  <c:v>0</c:v>
                </c:pt>
                <c:pt idx="8" formatCode="0.00">
                  <c:v>0</c:v>
                </c:pt>
                <c:pt idx="10" formatCode="0.00">
                  <c:v>720.06176203588632</c:v>
                </c:pt>
                <c:pt idx="12" formatCode="0.00">
                  <c:v>851.58752990770995</c:v>
                </c:pt>
                <c:pt idx="14" formatCode="0.00">
                  <c:v>1111.9375329344459</c:v>
                </c:pt>
                <c:pt idx="16" formatCode="0.00">
                  <c:v>759.39929094110437</c:v>
                </c:pt>
                <c:pt idx="18" formatCode="0.00">
                  <c:v>0</c:v>
                </c:pt>
                <c:pt idx="20" formatCode="0.00">
                  <c:v>597.79876926854479</c:v>
                </c:pt>
                <c:pt idx="22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49A-4B62-A4E3-31AA82E039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20515288"/>
        <c:axId val="720519600"/>
      </c:barChart>
      <c:catAx>
        <c:axId val="720515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519600"/>
        <c:crosses val="autoZero"/>
        <c:auto val="1"/>
        <c:lblAlgn val="ctr"/>
        <c:lblOffset val="100"/>
        <c:noMultiLvlLbl val="0"/>
      </c:catAx>
      <c:valAx>
        <c:axId val="720519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0515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'Calculator AG'!$AB$2</c:f>
              <c:strCache>
                <c:ptCount val="1"/>
                <c:pt idx="0">
                  <c:v>Sprint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'Calculator AG'!$A$4:$A$33</c15:sqref>
                  </c15:fullRef>
                </c:ext>
              </c:extLst>
              <c:f>'Calculator AG'!$A$4:$A$27</c:f>
              <c:strCache>
                <c:ptCount val="24"/>
                <c:pt idx="4">
                  <c:v>Alex Malzer</c:v>
                </c:pt>
                <c:pt idx="8">
                  <c:v>Ben Stanton</c:v>
                </c:pt>
                <c:pt idx="10">
                  <c:v>Daniel De Palol</c:v>
                </c:pt>
                <c:pt idx="12">
                  <c:v>David Robinson</c:v>
                </c:pt>
                <c:pt idx="14">
                  <c:v>Frank Womelsdorf</c:v>
                </c:pt>
                <c:pt idx="16">
                  <c:v>Luke Parker</c:v>
                </c:pt>
                <c:pt idx="18">
                  <c:v>Miles Kershaw</c:v>
                </c:pt>
                <c:pt idx="20">
                  <c:v>Nicola Barberis Negra</c:v>
                </c:pt>
                <c:pt idx="22">
                  <c:v>Richard Taylor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'Calculator AG'!$AB$3:$AB$39</c15:sqref>
                  </c15:fullRef>
                </c:ext>
              </c:extLst>
              <c:f>'Calculator AG'!$AB$3:$AB$26</c:f>
              <c:numCache>
                <c:formatCode>0.00</c:formatCode>
                <c:ptCount val="24"/>
                <c:pt idx="1">
                  <c:v>0</c:v>
                </c:pt>
                <c:pt idx="3">
                  <c:v>0</c:v>
                </c:pt>
                <c:pt idx="5">
                  <c:v>1148.3598634277471</c:v>
                </c:pt>
                <c:pt idx="7">
                  <c:v>0</c:v>
                </c:pt>
                <c:pt idx="9">
                  <c:v>1057.4696845208709</c:v>
                </c:pt>
                <c:pt idx="11">
                  <c:v>540.87101853512672</c:v>
                </c:pt>
                <c:pt idx="13">
                  <c:v>1404.938648025153</c:v>
                </c:pt>
                <c:pt idx="15">
                  <c:v>288.82157453216189</c:v>
                </c:pt>
                <c:pt idx="17">
                  <c:v>1167.9707405509514</c:v>
                </c:pt>
                <c:pt idx="19">
                  <c:v>2248.1082228509827</c:v>
                </c:pt>
                <c:pt idx="21">
                  <c:v>519.05251263233595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EA-4AD6-9E2E-9364E329EA1A}"/>
            </c:ext>
          </c:extLst>
        </c:ser>
        <c:ser>
          <c:idx val="1"/>
          <c:order val="1"/>
          <c:tx>
            <c:strRef>
              <c:f>'Calculator AG'!$AC$2</c:f>
              <c:strCache>
                <c:ptCount val="1"/>
                <c:pt idx="0">
                  <c:v>MD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'Calculator AG'!$A$4:$A$33</c15:sqref>
                  </c15:fullRef>
                </c:ext>
              </c:extLst>
              <c:f>'Calculator AG'!$A$4:$A$27</c:f>
              <c:strCache>
                <c:ptCount val="24"/>
                <c:pt idx="4">
                  <c:v>Alex Malzer</c:v>
                </c:pt>
                <c:pt idx="8">
                  <c:v>Ben Stanton</c:v>
                </c:pt>
                <c:pt idx="10">
                  <c:v>Daniel De Palol</c:v>
                </c:pt>
                <c:pt idx="12">
                  <c:v>David Robinson</c:v>
                </c:pt>
                <c:pt idx="14">
                  <c:v>Frank Womelsdorf</c:v>
                </c:pt>
                <c:pt idx="16">
                  <c:v>Luke Parker</c:v>
                </c:pt>
                <c:pt idx="18">
                  <c:v>Miles Kershaw</c:v>
                </c:pt>
                <c:pt idx="20">
                  <c:v>Nicola Barberis Negra</c:v>
                </c:pt>
                <c:pt idx="22">
                  <c:v>Richard Taylor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'Calculator AG'!$AC$3:$AC$39</c15:sqref>
                  </c15:fullRef>
                </c:ext>
              </c:extLst>
              <c:f>'Calculator AG'!$AC$3:$AC$26</c:f>
              <c:numCache>
                <c:formatCode>0.00</c:formatCode>
                <c:ptCount val="24"/>
                <c:pt idx="1">
                  <c:v>0</c:v>
                </c:pt>
                <c:pt idx="3">
                  <c:v>0</c:v>
                </c:pt>
                <c:pt idx="5">
                  <c:v>1934.4713630830615</c:v>
                </c:pt>
                <c:pt idx="7">
                  <c:v>0</c:v>
                </c:pt>
                <c:pt idx="9">
                  <c:v>591.55829168375897</c:v>
                </c:pt>
                <c:pt idx="11">
                  <c:v>2215.8281175888405</c:v>
                </c:pt>
                <c:pt idx="13">
                  <c:v>2142.8965691791182</c:v>
                </c:pt>
                <c:pt idx="15">
                  <c:v>0</c:v>
                </c:pt>
                <c:pt idx="17">
                  <c:v>0</c:v>
                </c:pt>
                <c:pt idx="19">
                  <c:v>0</c:v>
                </c:pt>
                <c:pt idx="21">
                  <c:v>2086.5089964737303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FEA-4AD6-9E2E-9364E329EA1A}"/>
            </c:ext>
          </c:extLst>
        </c:ser>
        <c:ser>
          <c:idx val="2"/>
          <c:order val="2"/>
          <c:tx>
            <c:strRef>
              <c:f>'Calculator AG'!$AD$2</c:f>
              <c:strCache>
                <c:ptCount val="1"/>
                <c:pt idx="0">
                  <c:v>Endurance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'Calculator AG'!$A$4:$A$33</c15:sqref>
                  </c15:fullRef>
                </c:ext>
              </c:extLst>
              <c:f>'Calculator AG'!$A$4:$A$27</c:f>
              <c:strCache>
                <c:ptCount val="24"/>
                <c:pt idx="4">
                  <c:v>Alex Malzer</c:v>
                </c:pt>
                <c:pt idx="8">
                  <c:v>Ben Stanton</c:v>
                </c:pt>
                <c:pt idx="10">
                  <c:v>Daniel De Palol</c:v>
                </c:pt>
                <c:pt idx="12">
                  <c:v>David Robinson</c:v>
                </c:pt>
                <c:pt idx="14">
                  <c:v>Frank Womelsdorf</c:v>
                </c:pt>
                <c:pt idx="16">
                  <c:v>Luke Parker</c:v>
                </c:pt>
                <c:pt idx="18">
                  <c:v>Miles Kershaw</c:v>
                </c:pt>
                <c:pt idx="20">
                  <c:v>Nicola Barberis Negra</c:v>
                </c:pt>
                <c:pt idx="22">
                  <c:v>Richard Taylor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'Calculator AG'!$AD$3:$AD$39</c15:sqref>
                  </c15:fullRef>
                </c:ext>
              </c:extLst>
              <c:f>'Calculator AG'!$AD$3:$AD$26</c:f>
              <c:numCache>
                <c:formatCode>0.00</c:formatCode>
                <c:ptCount val="24"/>
                <c:pt idx="1">
                  <c:v>0</c:v>
                </c:pt>
                <c:pt idx="3">
                  <c:v>0</c:v>
                </c:pt>
                <c:pt idx="5">
                  <c:v>0</c:v>
                </c:pt>
                <c:pt idx="7">
                  <c:v>0</c:v>
                </c:pt>
                <c:pt idx="9">
                  <c:v>0</c:v>
                </c:pt>
                <c:pt idx="11">
                  <c:v>1702.7820630703641</c:v>
                </c:pt>
                <c:pt idx="13">
                  <c:v>1320.4675595129261</c:v>
                </c:pt>
                <c:pt idx="15">
                  <c:v>0</c:v>
                </c:pt>
                <c:pt idx="17">
                  <c:v>0</c:v>
                </c:pt>
                <c:pt idx="19">
                  <c:v>0</c:v>
                </c:pt>
                <c:pt idx="21">
                  <c:v>869.85607488589153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FEA-4AD6-9E2E-9364E329EA1A}"/>
            </c:ext>
          </c:extLst>
        </c:ser>
        <c:ser>
          <c:idx val="3"/>
          <c:order val="3"/>
          <c:tx>
            <c:strRef>
              <c:f>'Calculator AG'!$AE$2</c:f>
              <c:strCache>
                <c:ptCount val="1"/>
                <c:pt idx="0">
                  <c:v>Hurdles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'Calculator AG'!$A$4:$A$33</c15:sqref>
                  </c15:fullRef>
                </c:ext>
              </c:extLst>
              <c:f>'Calculator AG'!$A$4:$A$27</c:f>
              <c:strCache>
                <c:ptCount val="24"/>
                <c:pt idx="4">
                  <c:v>Alex Malzer</c:v>
                </c:pt>
                <c:pt idx="8">
                  <c:v>Ben Stanton</c:v>
                </c:pt>
                <c:pt idx="10">
                  <c:v>Daniel De Palol</c:v>
                </c:pt>
                <c:pt idx="12">
                  <c:v>David Robinson</c:v>
                </c:pt>
                <c:pt idx="14">
                  <c:v>Frank Womelsdorf</c:v>
                </c:pt>
                <c:pt idx="16">
                  <c:v>Luke Parker</c:v>
                </c:pt>
                <c:pt idx="18">
                  <c:v>Miles Kershaw</c:v>
                </c:pt>
                <c:pt idx="20">
                  <c:v>Nicola Barberis Negra</c:v>
                </c:pt>
                <c:pt idx="22">
                  <c:v>Richard Taylor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'Calculator AG'!$AE$3:$AE$39</c15:sqref>
                  </c15:fullRef>
                </c:ext>
              </c:extLst>
              <c:f>'Calculator AG'!$AE$3:$AE$26</c:f>
              <c:numCache>
                <c:formatCode>0.00</c:formatCode>
                <c:ptCount val="24"/>
                <c:pt idx="1">
                  <c:v>0</c:v>
                </c:pt>
                <c:pt idx="3">
                  <c:v>0</c:v>
                </c:pt>
                <c:pt idx="5">
                  <c:v>574.60418215467996</c:v>
                </c:pt>
                <c:pt idx="7">
                  <c:v>0</c:v>
                </c:pt>
                <c:pt idx="9">
                  <c:v>494.07740969777507</c:v>
                </c:pt>
                <c:pt idx="11">
                  <c:v>1805.7361356500712</c:v>
                </c:pt>
                <c:pt idx="13">
                  <c:v>1610.7033354035811</c:v>
                </c:pt>
                <c:pt idx="15">
                  <c:v>0</c:v>
                </c:pt>
                <c:pt idx="17">
                  <c:v>752.7280959815007</c:v>
                </c:pt>
                <c:pt idx="19">
                  <c:v>0</c:v>
                </c:pt>
                <c:pt idx="21">
                  <c:v>1776.166781889885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FEA-4AD6-9E2E-9364E329EA1A}"/>
            </c:ext>
          </c:extLst>
        </c:ser>
        <c:ser>
          <c:idx val="4"/>
          <c:order val="4"/>
          <c:tx>
            <c:strRef>
              <c:f>'Calculator AG'!$AF$2</c:f>
              <c:strCache>
                <c:ptCount val="1"/>
                <c:pt idx="0">
                  <c:v>Jumps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'Calculator AG'!$A$4:$A$33</c15:sqref>
                  </c15:fullRef>
                </c:ext>
              </c:extLst>
              <c:f>'Calculator AG'!$A$4:$A$27</c:f>
              <c:strCache>
                <c:ptCount val="24"/>
                <c:pt idx="4">
                  <c:v>Alex Malzer</c:v>
                </c:pt>
                <c:pt idx="8">
                  <c:v>Ben Stanton</c:v>
                </c:pt>
                <c:pt idx="10">
                  <c:v>Daniel De Palol</c:v>
                </c:pt>
                <c:pt idx="12">
                  <c:v>David Robinson</c:v>
                </c:pt>
                <c:pt idx="14">
                  <c:v>Frank Womelsdorf</c:v>
                </c:pt>
                <c:pt idx="16">
                  <c:v>Luke Parker</c:v>
                </c:pt>
                <c:pt idx="18">
                  <c:v>Miles Kershaw</c:v>
                </c:pt>
                <c:pt idx="20">
                  <c:v>Nicola Barberis Negra</c:v>
                </c:pt>
                <c:pt idx="22">
                  <c:v>Richard Taylor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'Calculator AG'!$AF$3:$AF$39</c15:sqref>
                  </c15:fullRef>
                </c:ext>
              </c:extLst>
              <c:f>'Calculator AG'!$AF$3:$AF$26</c:f>
              <c:numCache>
                <c:formatCode>0.00</c:formatCode>
                <c:ptCount val="24"/>
                <c:pt idx="1">
                  <c:v>0</c:v>
                </c:pt>
                <c:pt idx="3">
                  <c:v>0</c:v>
                </c:pt>
                <c:pt idx="5">
                  <c:v>761.40397801041399</c:v>
                </c:pt>
                <c:pt idx="7">
                  <c:v>0</c:v>
                </c:pt>
                <c:pt idx="9">
                  <c:v>273.12703808362659</c:v>
                </c:pt>
                <c:pt idx="11">
                  <c:v>687.94750536269453</c:v>
                </c:pt>
                <c:pt idx="13">
                  <c:v>1294.902831848724</c:v>
                </c:pt>
                <c:pt idx="15">
                  <c:v>896.07080574719294</c:v>
                </c:pt>
                <c:pt idx="17">
                  <c:v>570.12111986861737</c:v>
                </c:pt>
                <c:pt idx="19">
                  <c:v>328.05480654405096</c:v>
                </c:pt>
                <c:pt idx="21">
                  <c:v>847.94405909991326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FEA-4AD6-9E2E-9364E329EA1A}"/>
            </c:ext>
          </c:extLst>
        </c:ser>
        <c:ser>
          <c:idx val="5"/>
          <c:order val="5"/>
          <c:tx>
            <c:strRef>
              <c:f>'Calculator AG'!$AG$2</c:f>
              <c:strCache>
                <c:ptCount val="1"/>
                <c:pt idx="0">
                  <c:v>Throws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'Calculator AG'!$A$4:$A$33</c15:sqref>
                  </c15:fullRef>
                </c:ext>
              </c:extLst>
              <c:f>'Calculator AG'!$A$4:$A$27</c:f>
              <c:strCache>
                <c:ptCount val="24"/>
                <c:pt idx="4">
                  <c:v>Alex Malzer</c:v>
                </c:pt>
                <c:pt idx="8">
                  <c:v>Ben Stanton</c:v>
                </c:pt>
                <c:pt idx="10">
                  <c:v>Daniel De Palol</c:v>
                </c:pt>
                <c:pt idx="12">
                  <c:v>David Robinson</c:v>
                </c:pt>
                <c:pt idx="14">
                  <c:v>Frank Womelsdorf</c:v>
                </c:pt>
                <c:pt idx="16">
                  <c:v>Luke Parker</c:v>
                </c:pt>
                <c:pt idx="18">
                  <c:v>Miles Kershaw</c:v>
                </c:pt>
                <c:pt idx="20">
                  <c:v>Nicola Barberis Negra</c:v>
                </c:pt>
                <c:pt idx="22">
                  <c:v>Richard Taylor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'Calculator AG'!$AG$3:$AG$39</c15:sqref>
                  </c15:fullRef>
                </c:ext>
              </c:extLst>
              <c:f>'Calculator AG'!$AG$3:$AG$26</c:f>
              <c:numCache>
                <c:formatCode>0.00</c:formatCode>
                <c:ptCount val="24"/>
                <c:pt idx="1">
                  <c:v>0</c:v>
                </c:pt>
                <c:pt idx="3">
                  <c:v>0</c:v>
                </c:pt>
                <c:pt idx="5">
                  <c:v>1071.5641473052635</c:v>
                </c:pt>
                <c:pt idx="7">
                  <c:v>0</c:v>
                </c:pt>
                <c:pt idx="9">
                  <c:v>186.17467639052444</c:v>
                </c:pt>
                <c:pt idx="11">
                  <c:v>839.87517250738733</c:v>
                </c:pt>
                <c:pt idx="13">
                  <c:v>987.19289681163593</c:v>
                </c:pt>
                <c:pt idx="15">
                  <c:v>1148.1695500107044</c:v>
                </c:pt>
                <c:pt idx="17">
                  <c:v>787.46675534193434</c:v>
                </c:pt>
                <c:pt idx="19">
                  <c:v>349.05180781886651</c:v>
                </c:pt>
                <c:pt idx="21">
                  <c:v>621.82948275139461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FEA-4AD6-9E2E-9364E329E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42056640"/>
        <c:axId val="642060560"/>
      </c:barChart>
      <c:catAx>
        <c:axId val="6420566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2060560"/>
        <c:crosses val="autoZero"/>
        <c:auto val="1"/>
        <c:lblAlgn val="ctr"/>
        <c:lblOffset val="100"/>
        <c:noMultiLvlLbl val="0"/>
      </c:catAx>
      <c:valAx>
        <c:axId val="6420605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20566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43</xdr:col>
      <xdr:colOff>133350</xdr:colOff>
      <xdr:row>3</xdr:row>
      <xdr:rowOff>95249</xdr:rowOff>
    </xdr:from>
    <xdr:to>
      <xdr:col>54</xdr:col>
      <xdr:colOff>381000</xdr:colOff>
      <xdr:row>40</xdr:row>
      <xdr:rowOff>57149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ACBE133-1285-4B78-8527-BABB7D93DA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523874</xdr:colOff>
      <xdr:row>8</xdr:row>
      <xdr:rowOff>47624</xdr:rowOff>
    </xdr:from>
    <xdr:to>
      <xdr:col>43</xdr:col>
      <xdr:colOff>552449</xdr:colOff>
      <xdr:row>36</xdr:row>
      <xdr:rowOff>114299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9A473E0-3650-4C28-B0EC-E32E9649310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7%20Calculation%20sheet%20-%20Men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 ranking"/>
      <sheetName val="Calculator"/>
      <sheetName val="Calculator AG"/>
      <sheetName val="Results"/>
      <sheetName val="Formulas"/>
      <sheetName val="Age grade factors"/>
    </sheetNames>
    <sheetDataSet>
      <sheetData sheetId="0"/>
      <sheetData sheetId="1">
        <row r="2">
          <cell r="AB2" t="str">
            <v>Sprint</v>
          </cell>
          <cell r="AE2" t="str">
            <v>MD&amp;Endurance</v>
          </cell>
          <cell r="AH2" t="str">
            <v>Hurdles</v>
          </cell>
          <cell r="AK2" t="str">
            <v>Jumps</v>
          </cell>
          <cell r="AN2" t="str">
            <v>Throws</v>
          </cell>
        </row>
        <row r="4">
          <cell r="AB4">
            <v>0</v>
          </cell>
          <cell r="AE4">
            <v>0</v>
          </cell>
          <cell r="AH4">
            <v>0</v>
          </cell>
          <cell r="AK4">
            <v>0</v>
          </cell>
          <cell r="AN4">
            <v>0</v>
          </cell>
        </row>
        <row r="6">
          <cell r="AB6">
            <v>0</v>
          </cell>
          <cell r="AE6">
            <v>0</v>
          </cell>
          <cell r="AH6">
            <v>0</v>
          </cell>
          <cell r="AK6">
            <v>0</v>
          </cell>
          <cell r="AN6">
            <v>0</v>
          </cell>
        </row>
        <row r="8">
          <cell r="A8" t="str">
            <v>Alex Malzer</v>
          </cell>
          <cell r="AB8">
            <v>674.76790160848259</v>
          </cell>
          <cell r="AE8">
            <v>0</v>
          </cell>
          <cell r="AH8">
            <v>0</v>
          </cell>
          <cell r="AK8">
            <v>0</v>
          </cell>
          <cell r="AN8">
            <v>814.59718655542224</v>
          </cell>
        </row>
        <row r="10">
          <cell r="AB10">
            <v>0</v>
          </cell>
          <cell r="AE10">
            <v>0</v>
          </cell>
          <cell r="AH10">
            <v>0</v>
          </cell>
          <cell r="AK10">
            <v>0</v>
          </cell>
          <cell r="AN10">
            <v>0</v>
          </cell>
        </row>
        <row r="12">
          <cell r="A12" t="str">
            <v>Ben Stanton</v>
          </cell>
          <cell r="AB12">
            <v>0</v>
          </cell>
          <cell r="AE12">
            <v>0</v>
          </cell>
          <cell r="AH12">
            <v>0</v>
          </cell>
          <cell r="AK12">
            <v>0</v>
          </cell>
          <cell r="AN12">
            <v>0</v>
          </cell>
        </row>
        <row r="14">
          <cell r="A14" t="str">
            <v>Daniel De Palol</v>
          </cell>
          <cell r="AB14">
            <v>309.42227733324222</v>
          </cell>
          <cell r="AE14">
            <v>3514.3208617417708</v>
          </cell>
          <cell r="AH14">
            <v>0</v>
          </cell>
          <cell r="AK14">
            <v>533.65166885416818</v>
          </cell>
          <cell r="AN14">
            <v>720.06176203588632</v>
          </cell>
        </row>
        <row r="16">
          <cell r="A16" t="str">
            <v>David Robinson</v>
          </cell>
          <cell r="AB16">
            <v>1084.3713983885882</v>
          </cell>
          <cell r="AE16">
            <v>3062.1262672414709</v>
          </cell>
          <cell r="AH16">
            <v>0</v>
          </cell>
          <cell r="AK16">
            <v>1058.2834911356558</v>
          </cell>
          <cell r="AN16">
            <v>851.58752990770995</v>
          </cell>
        </row>
        <row r="18">
          <cell r="A18" t="str">
            <v>Frank Womelsdorf</v>
          </cell>
          <cell r="AB18">
            <v>0</v>
          </cell>
          <cell r="AE18">
            <v>0</v>
          </cell>
          <cell r="AH18">
            <v>0</v>
          </cell>
          <cell r="AK18">
            <v>839.09178078333878</v>
          </cell>
          <cell r="AN18">
            <v>1111.9375329344459</v>
          </cell>
        </row>
        <row r="20">
          <cell r="A20" t="str">
            <v>Luke Parker</v>
          </cell>
          <cell r="AB20">
            <v>1038.5824406316656</v>
          </cell>
          <cell r="AE20">
            <v>0</v>
          </cell>
          <cell r="AH20">
            <v>0</v>
          </cell>
          <cell r="AK20">
            <v>0</v>
          </cell>
          <cell r="AN20">
            <v>759.39929094110437</v>
          </cell>
        </row>
        <row r="22">
          <cell r="A22" t="str">
            <v>Miles Kershaw</v>
          </cell>
          <cell r="AB22">
            <v>2248.1082228509827</v>
          </cell>
          <cell r="AE22">
            <v>0</v>
          </cell>
          <cell r="AH22">
            <v>0</v>
          </cell>
          <cell r="AK22">
            <v>0</v>
          </cell>
          <cell r="AN22">
            <v>0</v>
          </cell>
        </row>
        <row r="24">
          <cell r="A24" t="str">
            <v>Nicola Barberis Negra</v>
          </cell>
          <cell r="AB24">
            <v>0</v>
          </cell>
          <cell r="AE24">
            <v>0</v>
          </cell>
          <cell r="AH24">
            <v>1621.3698862471661</v>
          </cell>
          <cell r="AK24">
            <v>791.19775543935111</v>
          </cell>
          <cell r="AN24">
            <v>597.79876926854479</v>
          </cell>
        </row>
        <row r="26">
          <cell r="A26" t="str">
            <v>Richard Taylor</v>
          </cell>
          <cell r="AB26">
            <v>0</v>
          </cell>
          <cell r="AE26">
            <v>0</v>
          </cell>
          <cell r="AH26">
            <v>0</v>
          </cell>
          <cell r="AK26">
            <v>0</v>
          </cell>
          <cell r="AN26">
            <v>0</v>
          </cell>
        </row>
      </sheetData>
      <sheetData sheetId="2">
        <row r="2">
          <cell r="AB2" t="str">
            <v>Sprint</v>
          </cell>
          <cell r="AC2" t="str">
            <v>MD</v>
          </cell>
          <cell r="AD2" t="str">
            <v>Endurance</v>
          </cell>
          <cell r="AE2" t="str">
            <v>Hurdles</v>
          </cell>
          <cell r="AF2" t="str">
            <v>Jumps</v>
          </cell>
          <cell r="AG2" t="str">
            <v>Throws</v>
          </cell>
        </row>
        <row r="4">
          <cell r="AB4">
            <v>0</v>
          </cell>
          <cell r="AC4">
            <v>0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</row>
        <row r="6"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</row>
        <row r="8">
          <cell r="A8" t="str">
            <v>Alex Malzer</v>
          </cell>
          <cell r="AB8">
            <v>1148.3598634277471</v>
          </cell>
          <cell r="AC8">
            <v>1934.4713630830615</v>
          </cell>
          <cell r="AD8">
            <v>0</v>
          </cell>
          <cell r="AE8">
            <v>574.60418215467996</v>
          </cell>
          <cell r="AF8">
            <v>761.40397801041399</v>
          </cell>
          <cell r="AG8">
            <v>1071.5641473052635</v>
          </cell>
        </row>
        <row r="10"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</row>
        <row r="12">
          <cell r="A12" t="str">
            <v>Ben Stanton</v>
          </cell>
          <cell r="AB12">
            <v>1057.4696845208709</v>
          </cell>
          <cell r="AC12">
            <v>591.55829168375897</v>
          </cell>
          <cell r="AD12">
            <v>0</v>
          </cell>
          <cell r="AE12">
            <v>494.07740969777507</v>
          </cell>
          <cell r="AF12">
            <v>273.12703808362659</v>
          </cell>
          <cell r="AG12">
            <v>186.17467639052444</v>
          </cell>
        </row>
        <row r="14">
          <cell r="A14" t="str">
            <v>Daniel De Palol</v>
          </cell>
          <cell r="AB14">
            <v>540.87101853512672</v>
          </cell>
          <cell r="AC14">
            <v>2215.8281175888405</v>
          </cell>
          <cell r="AD14">
            <v>1702.7820630703641</v>
          </cell>
          <cell r="AE14">
            <v>1805.7361356500712</v>
          </cell>
          <cell r="AF14">
            <v>687.94750536269453</v>
          </cell>
          <cell r="AG14">
            <v>839.87517250738733</v>
          </cell>
        </row>
        <row r="16">
          <cell r="A16" t="str">
            <v>David Robinson</v>
          </cell>
          <cell r="AB16">
            <v>1404.938648025153</v>
          </cell>
          <cell r="AC16">
            <v>2142.8965691791182</v>
          </cell>
          <cell r="AD16">
            <v>1320.4675595129261</v>
          </cell>
          <cell r="AE16">
            <v>1610.7033354035811</v>
          </cell>
          <cell r="AF16">
            <v>1294.902831848724</v>
          </cell>
          <cell r="AG16">
            <v>987.19289681163593</v>
          </cell>
        </row>
        <row r="18">
          <cell r="A18" t="str">
            <v>Frank Womelsdorf</v>
          </cell>
          <cell r="AB18">
            <v>288.82157453216189</v>
          </cell>
          <cell r="AC18">
            <v>0</v>
          </cell>
          <cell r="AD18">
            <v>0</v>
          </cell>
          <cell r="AE18">
            <v>0</v>
          </cell>
          <cell r="AF18">
            <v>896.07080574719294</v>
          </cell>
          <cell r="AG18">
            <v>1148.1695500107044</v>
          </cell>
        </row>
        <row r="20">
          <cell r="A20" t="str">
            <v>Luke Parker</v>
          </cell>
          <cell r="AB20">
            <v>1167.9707405509514</v>
          </cell>
          <cell r="AC20">
            <v>0</v>
          </cell>
          <cell r="AD20">
            <v>0</v>
          </cell>
          <cell r="AE20">
            <v>752.7280959815007</v>
          </cell>
          <cell r="AF20">
            <v>570.12111986861737</v>
          </cell>
          <cell r="AG20">
            <v>787.46675534193434</v>
          </cell>
        </row>
        <row r="22">
          <cell r="A22" t="str">
            <v>Miles Kershaw</v>
          </cell>
          <cell r="AB22">
            <v>2248.1082228509827</v>
          </cell>
          <cell r="AC22">
            <v>0</v>
          </cell>
          <cell r="AD22">
            <v>0</v>
          </cell>
          <cell r="AE22">
            <v>0</v>
          </cell>
          <cell r="AF22">
            <v>328.05480654405096</v>
          </cell>
          <cell r="AG22">
            <v>349.05180781886651</v>
          </cell>
        </row>
        <row r="24">
          <cell r="A24" t="str">
            <v>Nicola Barberis Negra</v>
          </cell>
          <cell r="AB24">
            <v>519.05251263233595</v>
          </cell>
          <cell r="AC24">
            <v>2086.5089964737303</v>
          </cell>
          <cell r="AD24">
            <v>869.85607488589153</v>
          </cell>
          <cell r="AE24">
            <v>1776.166781889885</v>
          </cell>
          <cell r="AF24">
            <v>847.94405909991326</v>
          </cell>
          <cell r="AG24">
            <v>621.82948275139461</v>
          </cell>
        </row>
        <row r="26">
          <cell r="A26" t="str">
            <v>Richard Taylor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</row>
        <row r="28">
          <cell r="A28" t="str">
            <v>Shenten Enoe</v>
          </cell>
          <cell r="AB28">
            <v>651.44894145195303</v>
          </cell>
          <cell r="AC28">
            <v>0</v>
          </cell>
          <cell r="AD28">
            <v>0</v>
          </cell>
          <cell r="AE28">
            <v>557.74329690259526</v>
          </cell>
          <cell r="AF28">
            <v>1135.8355454025677</v>
          </cell>
          <cell r="AG28">
            <v>539.83231907314848</v>
          </cell>
        </row>
        <row r="30">
          <cell r="A30" t="str">
            <v>Tony McGahan</v>
          </cell>
          <cell r="AB30">
            <v>458.43486614134582</v>
          </cell>
          <cell r="AC30">
            <v>0</v>
          </cell>
          <cell r="AD30">
            <v>0</v>
          </cell>
          <cell r="AE30">
            <v>0</v>
          </cell>
          <cell r="AF30">
            <v>1637.8504977832458</v>
          </cell>
          <cell r="AG30">
            <v>828.28999979215769</v>
          </cell>
        </row>
        <row r="32">
          <cell r="A32" t="str">
            <v>Vinh Lam</v>
          </cell>
          <cell r="AB32">
            <v>196.89548913055009</v>
          </cell>
          <cell r="AC32">
            <v>0</v>
          </cell>
          <cell r="AD32">
            <v>0</v>
          </cell>
          <cell r="AE32">
            <v>0</v>
          </cell>
          <cell r="AF32">
            <v>109.04792306682705</v>
          </cell>
          <cell r="AG32">
            <v>212.43254016993296</v>
          </cell>
        </row>
        <row r="34">
          <cell r="AB34">
            <v>972.71746147692761</v>
          </cell>
          <cell r="AC34">
            <v>657.29774642819712</v>
          </cell>
          <cell r="AD34">
            <v>0</v>
          </cell>
          <cell r="AE34">
            <v>1526.5961623513579</v>
          </cell>
          <cell r="AF34">
            <v>419.26663924020227</v>
          </cell>
          <cell r="AG34">
            <v>0</v>
          </cell>
        </row>
        <row r="36"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</row>
        <row r="38"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975.87409228617184</v>
          </cell>
          <cell r="AG38">
            <v>1065.663163994418</v>
          </cell>
        </row>
      </sheetData>
      <sheetData sheetId="3">
        <row r="2">
          <cell r="K2" t="str">
            <v>Abdalla Abamecha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workbookViewId="0">
      <selection activeCell="I2" sqref="G1:I1048576"/>
    </sheetView>
  </sheetViews>
  <sheetFormatPr defaultColWidth="9.140625" defaultRowHeight="12.75" x14ac:dyDescent="0.2"/>
  <cols>
    <col min="1" max="1" width="19.28515625" style="1" bestFit="1" customWidth="1"/>
    <col min="2" max="16384" width="9.140625" style="1"/>
  </cols>
  <sheetData>
    <row r="1" spans="1:16" x14ac:dyDescent="0.2">
      <c r="G1" s="2" t="s">
        <v>0</v>
      </c>
      <c r="H1" s="2"/>
      <c r="I1" s="3" t="s">
        <v>1</v>
      </c>
      <c r="J1" s="3"/>
      <c r="K1" s="2" t="s">
        <v>2</v>
      </c>
      <c r="L1" s="2"/>
      <c r="M1" s="3" t="s">
        <v>3</v>
      </c>
      <c r="N1" s="3"/>
      <c r="O1" s="2" t="s">
        <v>4</v>
      </c>
      <c r="P1" s="2"/>
    </row>
    <row r="2" spans="1:16" ht="38.25" x14ac:dyDescent="0.2">
      <c r="A2" s="4" t="s">
        <v>5</v>
      </c>
      <c r="B2" s="5" t="s">
        <v>6</v>
      </c>
      <c r="C2" s="5" t="s">
        <v>7</v>
      </c>
      <c r="D2" s="5" t="s">
        <v>8</v>
      </c>
      <c r="E2" s="5" t="s">
        <v>9</v>
      </c>
      <c r="F2" s="5" t="s">
        <v>10</v>
      </c>
      <c r="G2" s="6" t="s">
        <v>11</v>
      </c>
      <c r="H2" s="6" t="s">
        <v>12</v>
      </c>
      <c r="I2" s="7" t="s">
        <v>11</v>
      </c>
      <c r="J2" s="7" t="s">
        <v>12</v>
      </c>
      <c r="K2" s="6" t="s">
        <v>11</v>
      </c>
      <c r="L2" s="6" t="s">
        <v>12</v>
      </c>
      <c r="M2" s="7" t="s">
        <v>11</v>
      </c>
      <c r="N2" s="7" t="s">
        <v>12</v>
      </c>
      <c r="O2" s="6" t="s">
        <v>11</v>
      </c>
      <c r="P2" s="6" t="s">
        <v>12</v>
      </c>
    </row>
    <row r="3" spans="1:16" x14ac:dyDescent="0.2">
      <c r="A3" s="8" t="s">
        <v>13</v>
      </c>
      <c r="B3" s="9">
        <v>5</v>
      </c>
      <c r="C3" s="10">
        <v>1313.3058749086597</v>
      </c>
      <c r="D3" s="10">
        <v>0</v>
      </c>
      <c r="E3" s="11" t="e">
        <v>#VALUE!</v>
      </c>
      <c r="F3" s="11" t="e">
        <v>#VALUE!</v>
      </c>
      <c r="G3" s="13">
        <v>0</v>
      </c>
      <c r="H3" s="13">
        <v>0</v>
      </c>
      <c r="I3" s="14">
        <v>0</v>
      </c>
      <c r="J3" s="14">
        <v>0</v>
      </c>
      <c r="K3" s="13">
        <v>0</v>
      </c>
      <c r="L3" s="13">
        <v>0</v>
      </c>
      <c r="M3" s="14">
        <v>0</v>
      </c>
      <c r="N3" s="14">
        <v>0</v>
      </c>
      <c r="O3" s="13">
        <v>0</v>
      </c>
      <c r="P3" s="13">
        <v>0</v>
      </c>
    </row>
    <row r="4" spans="1:16" x14ac:dyDescent="0.2">
      <c r="A4" s="8" t="s">
        <v>14</v>
      </c>
      <c r="B4" s="9">
        <v>14</v>
      </c>
      <c r="C4" s="10">
        <v>3817.7687165657162</v>
      </c>
      <c r="D4" s="10">
        <v>5490.4035339811662</v>
      </c>
      <c r="E4" s="11">
        <v>4</v>
      </c>
      <c r="F4" s="11">
        <v>4</v>
      </c>
      <c r="G4" s="13">
        <v>674.76790160848259</v>
      </c>
      <c r="H4" s="13">
        <v>4</v>
      </c>
      <c r="I4" s="14">
        <v>0</v>
      </c>
      <c r="J4" s="14">
        <v>0</v>
      </c>
      <c r="K4" s="13">
        <v>0</v>
      </c>
      <c r="L4" s="13">
        <v>0</v>
      </c>
      <c r="M4" s="14">
        <v>0</v>
      </c>
      <c r="N4" s="14">
        <v>0</v>
      </c>
      <c r="O4" s="13">
        <v>814.59718655542224</v>
      </c>
      <c r="P4" s="13">
        <v>3</v>
      </c>
    </row>
    <row r="5" spans="1:16" x14ac:dyDescent="0.2">
      <c r="A5" s="8" t="s">
        <v>15</v>
      </c>
      <c r="B5" s="9">
        <v>6</v>
      </c>
      <c r="C5" s="10">
        <v>2602.4071003765562</v>
      </c>
      <c r="D5" s="10">
        <v>2602.4071003765562</v>
      </c>
      <c r="E5" s="11" t="e">
        <v>#VALUE!</v>
      </c>
      <c r="F5" s="11" t="e">
        <v>#VALUE!</v>
      </c>
      <c r="G5" s="13">
        <v>0</v>
      </c>
      <c r="H5" s="13">
        <v>0</v>
      </c>
      <c r="I5" s="14">
        <v>0</v>
      </c>
      <c r="J5" s="14">
        <v>0</v>
      </c>
      <c r="K5" s="13">
        <v>0</v>
      </c>
      <c r="L5" s="13">
        <v>0</v>
      </c>
      <c r="M5" s="14">
        <v>0</v>
      </c>
      <c r="N5" s="14">
        <v>0</v>
      </c>
      <c r="O5" s="13">
        <v>0</v>
      </c>
      <c r="P5" s="13">
        <v>0</v>
      </c>
    </row>
    <row r="6" spans="1:16" x14ac:dyDescent="0.2">
      <c r="A6" s="8" t="s">
        <v>16</v>
      </c>
      <c r="B6" s="9">
        <v>19</v>
      </c>
      <c r="C6" s="10">
        <v>6510.1869985969488</v>
      </c>
      <c r="D6" s="10">
        <v>7793.040012714484</v>
      </c>
      <c r="E6" s="11">
        <v>2</v>
      </c>
      <c r="F6" s="11">
        <v>2</v>
      </c>
      <c r="G6" s="13">
        <v>309.42227733324222</v>
      </c>
      <c r="H6" s="13">
        <v>5</v>
      </c>
      <c r="I6" s="14">
        <v>3514.3208617417708</v>
      </c>
      <c r="J6" s="14">
        <v>1</v>
      </c>
      <c r="K6" s="13">
        <v>0</v>
      </c>
      <c r="L6" s="13">
        <v>0</v>
      </c>
      <c r="M6" s="14">
        <v>533.65166885416818</v>
      </c>
      <c r="N6" s="14">
        <v>4</v>
      </c>
      <c r="O6" s="13">
        <v>720.06176203588632</v>
      </c>
      <c r="P6" s="13">
        <v>5</v>
      </c>
    </row>
    <row r="7" spans="1:16" x14ac:dyDescent="0.2">
      <c r="A7" s="8" t="s">
        <v>17</v>
      </c>
      <c r="B7" s="9">
        <v>19</v>
      </c>
      <c r="C7" s="10">
        <v>7310.1264199230163</v>
      </c>
      <c r="D7" s="10">
        <v>8761.1018407811389</v>
      </c>
      <c r="E7" s="11">
        <v>1</v>
      </c>
      <c r="F7" s="11">
        <v>1</v>
      </c>
      <c r="G7" s="13">
        <v>1084.3713983885882</v>
      </c>
      <c r="H7" s="13">
        <v>2</v>
      </c>
      <c r="I7" s="14">
        <v>3062.1262672414709</v>
      </c>
      <c r="J7" s="14">
        <v>2</v>
      </c>
      <c r="K7" s="13">
        <v>0</v>
      </c>
      <c r="L7" s="13">
        <v>0</v>
      </c>
      <c r="M7" s="14">
        <v>1058.2834911356558</v>
      </c>
      <c r="N7" s="14">
        <v>1</v>
      </c>
      <c r="O7" s="13">
        <v>851.58752990770995</v>
      </c>
      <c r="P7" s="13">
        <v>2</v>
      </c>
    </row>
    <row r="8" spans="1:16" x14ac:dyDescent="0.2">
      <c r="A8" s="8" t="s">
        <v>18</v>
      </c>
      <c r="B8" s="9">
        <v>9</v>
      </c>
      <c r="C8" s="10">
        <v>2214.6746685730959</v>
      </c>
      <c r="D8" s="10">
        <v>2333.0619302900591</v>
      </c>
      <c r="E8" s="11" t="e">
        <v>#VALUE!</v>
      </c>
      <c r="F8" s="11" t="e">
        <v>#VALUE!</v>
      </c>
      <c r="G8" s="13">
        <v>0</v>
      </c>
      <c r="H8" s="13">
        <v>0</v>
      </c>
      <c r="I8" s="14">
        <v>0</v>
      </c>
      <c r="J8" s="14">
        <v>0</v>
      </c>
      <c r="K8" s="13">
        <v>0</v>
      </c>
      <c r="L8" s="13">
        <v>0</v>
      </c>
      <c r="M8" s="14">
        <v>839.09178078333878</v>
      </c>
      <c r="N8" s="14">
        <v>2</v>
      </c>
      <c r="O8" s="13">
        <v>1111.9375329344459</v>
      </c>
      <c r="P8" s="13">
        <v>1</v>
      </c>
    </row>
    <row r="9" spans="1:16" x14ac:dyDescent="0.2">
      <c r="A9" s="8" t="s">
        <v>19</v>
      </c>
      <c r="B9" s="9">
        <v>7</v>
      </c>
      <c r="C9" s="10">
        <v>2829.9528531397641</v>
      </c>
      <c r="D9" s="10">
        <v>2333.0619302900591</v>
      </c>
      <c r="E9" s="11" t="e">
        <v>#VALUE!</v>
      </c>
      <c r="F9" s="11" t="e">
        <v>#VALUE!</v>
      </c>
      <c r="G9" s="13">
        <v>0</v>
      </c>
      <c r="H9" s="13">
        <v>0</v>
      </c>
      <c r="I9" s="14">
        <v>0</v>
      </c>
      <c r="J9" s="14">
        <v>0</v>
      </c>
      <c r="K9" s="13">
        <v>0</v>
      </c>
      <c r="L9" s="13">
        <v>0</v>
      </c>
      <c r="M9" s="14">
        <v>0</v>
      </c>
      <c r="N9" s="14">
        <v>0</v>
      </c>
      <c r="O9" s="13">
        <v>0</v>
      </c>
      <c r="P9" s="13">
        <v>0</v>
      </c>
    </row>
    <row r="10" spans="1:16" x14ac:dyDescent="0.2">
      <c r="A10" s="8" t="s">
        <v>20</v>
      </c>
      <c r="B10" s="9">
        <v>12</v>
      </c>
      <c r="C10" s="10">
        <v>2972.7825929968153</v>
      </c>
      <c r="D10" s="10">
        <v>3278.2867117430037</v>
      </c>
      <c r="E10" s="11">
        <v>5</v>
      </c>
      <c r="F10" s="11">
        <v>5</v>
      </c>
      <c r="G10" s="13">
        <v>1038.5824406316656</v>
      </c>
      <c r="H10" s="13">
        <v>3</v>
      </c>
      <c r="I10" s="14">
        <v>0</v>
      </c>
      <c r="J10" s="14">
        <v>0</v>
      </c>
      <c r="K10" s="13">
        <v>0</v>
      </c>
      <c r="L10" s="13">
        <v>0</v>
      </c>
      <c r="M10" s="14">
        <v>0</v>
      </c>
      <c r="N10" s="14">
        <v>0</v>
      </c>
      <c r="O10" s="13">
        <v>759.39929094110437</v>
      </c>
      <c r="P10" s="13">
        <v>4</v>
      </c>
    </row>
    <row r="11" spans="1:16" x14ac:dyDescent="0.2">
      <c r="A11" s="8" t="s">
        <v>21</v>
      </c>
      <c r="B11" s="9">
        <v>5</v>
      </c>
      <c r="C11" s="10">
        <v>2925.2148372139004</v>
      </c>
      <c r="D11" s="10">
        <v>2925.2148372139004</v>
      </c>
      <c r="E11" s="11" t="e">
        <v>#VALUE!</v>
      </c>
      <c r="F11" s="11" t="e">
        <v>#VALUE!</v>
      </c>
      <c r="G11" s="13">
        <v>2248.1082228509827</v>
      </c>
      <c r="H11" s="13">
        <v>1</v>
      </c>
      <c r="I11" s="14">
        <v>0</v>
      </c>
      <c r="J11" s="14">
        <v>0</v>
      </c>
      <c r="K11" s="13">
        <v>0</v>
      </c>
      <c r="L11" s="13">
        <v>0</v>
      </c>
      <c r="M11" s="14">
        <v>0</v>
      </c>
      <c r="N11" s="14">
        <v>0</v>
      </c>
      <c r="O11" s="13">
        <v>0</v>
      </c>
      <c r="P11" s="13">
        <v>0</v>
      </c>
    </row>
    <row r="12" spans="1:16" x14ac:dyDescent="0.2">
      <c r="A12" s="8" t="s">
        <v>22</v>
      </c>
      <c r="B12" s="9">
        <v>18</v>
      </c>
      <c r="C12" s="10">
        <v>6353.7176219074017</v>
      </c>
      <c r="D12" s="10">
        <v>6721.3579077331506</v>
      </c>
      <c r="E12" s="11">
        <v>3</v>
      </c>
      <c r="F12" s="11">
        <v>3</v>
      </c>
      <c r="G12" s="13">
        <v>0</v>
      </c>
      <c r="H12" s="13">
        <v>0</v>
      </c>
      <c r="I12" s="14">
        <v>0</v>
      </c>
      <c r="J12" s="14">
        <v>0</v>
      </c>
      <c r="K12" s="13">
        <v>1621.3698862471661</v>
      </c>
      <c r="L12" s="13">
        <v>1</v>
      </c>
      <c r="M12" s="14">
        <v>791.19775543935111</v>
      </c>
      <c r="N12" s="14">
        <v>3</v>
      </c>
      <c r="O12" s="13">
        <v>597.79876926854479</v>
      </c>
      <c r="P12" s="13">
        <v>6</v>
      </c>
    </row>
    <row r="13" spans="1:16" x14ac:dyDescent="0.2">
      <c r="A13" s="8" t="s">
        <v>23</v>
      </c>
      <c r="B13" s="9">
        <v>0</v>
      </c>
      <c r="C13" s="10">
        <v>0</v>
      </c>
      <c r="D13" s="10">
        <v>0</v>
      </c>
      <c r="E13" s="11" t="e">
        <v>#VALUE!</v>
      </c>
      <c r="F13" s="11" t="e">
        <v>#VALUE!</v>
      </c>
      <c r="G13" s="13">
        <v>0</v>
      </c>
      <c r="H13" s="13">
        <v>0</v>
      </c>
      <c r="I13" s="14">
        <v>0</v>
      </c>
      <c r="J13" s="14">
        <v>0</v>
      </c>
      <c r="K13" s="13">
        <v>0</v>
      </c>
      <c r="L13" s="13">
        <v>0</v>
      </c>
      <c r="M13" s="14">
        <v>0</v>
      </c>
      <c r="N13" s="14">
        <v>0</v>
      </c>
      <c r="O13" s="13">
        <v>0</v>
      </c>
      <c r="P13" s="13">
        <v>0</v>
      </c>
    </row>
    <row r="14" spans="1:16" x14ac:dyDescent="0.2">
      <c r="A14" s="8" t="s">
        <v>24</v>
      </c>
      <c r="B14" s="9">
        <v>5</v>
      </c>
      <c r="C14" s="10">
        <v>2884.8601028302646</v>
      </c>
      <c r="D14" s="10">
        <v>2884.8601028302646</v>
      </c>
      <c r="E14" s="11" t="e">
        <v>#VALUE!</v>
      </c>
      <c r="F14" s="11" t="e">
        <v>#VALUE!</v>
      </c>
      <c r="G14" s="13">
        <v>0</v>
      </c>
      <c r="H14" s="13">
        <v>0</v>
      </c>
      <c r="I14" s="14">
        <v>0</v>
      </c>
      <c r="J14" s="14">
        <v>0</v>
      </c>
      <c r="K14" s="13">
        <v>0</v>
      </c>
      <c r="L14" s="13">
        <v>0</v>
      </c>
      <c r="M14" s="14">
        <v>0</v>
      </c>
      <c r="N14" s="14">
        <v>0</v>
      </c>
      <c r="O14" s="13">
        <v>0</v>
      </c>
      <c r="P14" s="13">
        <v>0</v>
      </c>
    </row>
    <row r="15" spans="1:16" x14ac:dyDescent="0.2">
      <c r="A15" s="8" t="s">
        <v>25</v>
      </c>
      <c r="B15" s="9">
        <v>8</v>
      </c>
      <c r="C15" s="10">
        <v>1040.1501933182014</v>
      </c>
      <c r="D15" s="10">
        <v>2924.5753637167495</v>
      </c>
      <c r="E15" s="11" t="e">
        <v>#VALUE!</v>
      </c>
      <c r="F15" s="11" t="e">
        <v>#VALUE!</v>
      </c>
      <c r="G15" s="13">
        <v>0</v>
      </c>
      <c r="H15" s="13">
        <v>0</v>
      </c>
      <c r="I15" s="14">
        <v>0</v>
      </c>
      <c r="J15" s="14">
        <v>0</v>
      </c>
      <c r="K15" s="13">
        <v>0</v>
      </c>
      <c r="L15" s="13">
        <v>0</v>
      </c>
      <c r="M15" s="14">
        <v>470.17771495315816</v>
      </c>
      <c r="N15" s="14">
        <v>5</v>
      </c>
      <c r="O15" s="13">
        <v>0</v>
      </c>
      <c r="P15" s="13">
        <v>0</v>
      </c>
    </row>
    <row r="16" spans="1:16" x14ac:dyDescent="0.2">
      <c r="A16" s="8" t="s">
        <v>26</v>
      </c>
      <c r="B16" s="9">
        <v>3</v>
      </c>
      <c r="C16" s="10">
        <v>486.5592183679849</v>
      </c>
      <c r="D16" s="10">
        <v>518.37595236731011</v>
      </c>
      <c r="E16" s="11" t="e">
        <v>#VALUE!</v>
      </c>
      <c r="F16" s="11" t="e">
        <v>#VALUE!</v>
      </c>
      <c r="G16" s="13">
        <v>0</v>
      </c>
      <c r="H16" s="13">
        <v>0</v>
      </c>
      <c r="I16" s="14">
        <v>0</v>
      </c>
      <c r="J16" s="14">
        <v>0</v>
      </c>
      <c r="K16" s="13">
        <v>0</v>
      </c>
      <c r="L16" s="13">
        <v>0</v>
      </c>
      <c r="M16" s="14">
        <v>0</v>
      </c>
      <c r="N16" s="14">
        <v>0</v>
      </c>
      <c r="O16" s="13">
        <v>0</v>
      </c>
      <c r="P16" s="13">
        <v>0</v>
      </c>
    </row>
    <row r="17" spans="1:16" x14ac:dyDescent="0.2">
      <c r="A17" s="8"/>
      <c r="B17" s="9" t="e">
        <f>INDEX(Calculator!$G$4:$G$300,MATCH(A17,Calculator!$A$4:$A$300,0))</f>
        <v>#N/A</v>
      </c>
      <c r="C17" s="10" t="e">
        <f>INDEX(Calculator!$F$4:$F$300,MATCH(A17,Calculator!$A$4:$A$300,0))</f>
        <v>#N/A</v>
      </c>
      <c r="D17" s="10" t="e">
        <f>INDEX('Calculator AG'!$F$4:$F$300,MATCH(A17,'Calculator AG'!$A$4:$A$300))</f>
        <v>#N/A</v>
      </c>
      <c r="E17" s="11" t="e">
        <f>INDEX(Calculator!$D$4:$D$300,MATCH(A17,Calculator!$A$4:$A$300,0))</f>
        <v>#N/A</v>
      </c>
      <c r="F17" s="11" t="e">
        <f>INDEX('Calculator AG'!$D$4:$D$300,MATCH(A17,'Calculator AG'!$A$4:$A$300))</f>
        <v>#N/A</v>
      </c>
      <c r="G17" s="13" t="e">
        <f>INDEX(Calculator!$AB$4:$AB$300,MATCH(A17,Calculator!$A$4:$A$300,0))</f>
        <v>#N/A</v>
      </c>
      <c r="H17" s="13" t="e">
        <f>INDEX(Calculator!$AD$4:$AD$300,MATCH(A17,Calculator!$A$4:$A$300,0))</f>
        <v>#N/A</v>
      </c>
      <c r="I17" s="14" t="e">
        <f>INDEX(Calculator!$AE$4:$AE$300,MATCH(A17,Calculator!$A$4:$A$300,0))</f>
        <v>#N/A</v>
      </c>
      <c r="J17" s="14" t="e">
        <f>INDEX(Calculator!$AG$4:$AG$300,MATCH(A17,Calculator!$A$4:$A$300,0))</f>
        <v>#N/A</v>
      </c>
      <c r="K17" s="13" t="e">
        <f>INDEX(Calculator!$AH$4:$AH$300,MATCH(A17,Calculator!$A$4:$A$300,0))</f>
        <v>#N/A</v>
      </c>
      <c r="L17" s="13" t="e">
        <f>INDEX(Calculator!$AJ$4:$AJ$300,MATCH(A17,Calculator!$A$4:$A$300,0))</f>
        <v>#N/A</v>
      </c>
      <c r="M17" s="14" t="e">
        <f>INDEX(Calculator!$AK$4:$AK$300,MATCH(A17,Calculator!$A$4:$A$300,0))</f>
        <v>#N/A</v>
      </c>
      <c r="N17" s="14" t="e">
        <f>INDEX(Calculator!$AM$4:$AM$300,MATCH(A17,Calculator!$A$4:$A$300,0))</f>
        <v>#N/A</v>
      </c>
      <c r="O17" s="13" t="e">
        <f>INDEX(Calculator!$AN$4:$AN$300,MATCH(A17,Calculator!$A$4:$A$300,0))</f>
        <v>#N/A</v>
      </c>
      <c r="P17" s="13" t="e">
        <f>INDEX(Calculator!$AP$4:$AP$300,MATCH(A17,Calculator!$A$4:$A$300,0))</f>
        <v>#N/A</v>
      </c>
    </row>
    <row r="18" spans="1:16" x14ac:dyDescent="0.2">
      <c r="A18" s="8"/>
      <c r="B18" s="9" t="e">
        <f>INDEX(Calculator!$G$4:$G$300,MATCH(A18,Calculator!$A$4:$A$300,0))</f>
        <v>#N/A</v>
      </c>
      <c r="C18" s="10" t="e">
        <f>INDEX(Calculator!$F$4:$F$300,MATCH(A18,Calculator!$A$4:$A$300,0))</f>
        <v>#N/A</v>
      </c>
      <c r="D18" s="10" t="e">
        <f>INDEX('Calculator AG'!$F$4:$F$300,MATCH(A18,'Calculator AG'!$A$4:$A$300))</f>
        <v>#N/A</v>
      </c>
      <c r="E18" s="11" t="e">
        <f>INDEX(Calculator!$D$4:$D$300,MATCH(A18,Calculator!$A$4:$A$300,0))</f>
        <v>#N/A</v>
      </c>
      <c r="F18" s="11" t="e">
        <f>INDEX('Calculator AG'!$D$4:$D$300,MATCH(A18,'Calculator AG'!$A$4:$A$300))</f>
        <v>#N/A</v>
      </c>
      <c r="G18" s="13" t="e">
        <f>INDEX(Calculator!$AB$4:$AB$300,MATCH(A18,Calculator!$A$4:$A$300,0))</f>
        <v>#N/A</v>
      </c>
      <c r="H18" s="13" t="e">
        <f>INDEX(Calculator!$AD$4:$AD$300,MATCH(A18,Calculator!$A$4:$A$300,0))</f>
        <v>#N/A</v>
      </c>
      <c r="I18" s="14" t="e">
        <f>INDEX(Calculator!$AE$4:$AE$300,MATCH(A18,Calculator!$A$4:$A$300,0))</f>
        <v>#N/A</v>
      </c>
      <c r="J18" s="14" t="e">
        <f>INDEX(Calculator!$AG$4:$AG$300,MATCH(A18,Calculator!$A$4:$A$300,0))</f>
        <v>#N/A</v>
      </c>
      <c r="K18" s="13" t="e">
        <f>INDEX(Calculator!$AH$4:$AH$300,MATCH(A18,Calculator!$A$4:$A$300,0))</f>
        <v>#N/A</v>
      </c>
      <c r="L18" s="13" t="e">
        <f>INDEX(Calculator!$AJ$4:$AJ$300,MATCH(A18,Calculator!$A$4:$A$300,0))</f>
        <v>#N/A</v>
      </c>
      <c r="M18" s="14" t="e">
        <f>INDEX(Calculator!$AK$4:$AK$300,MATCH(A18,Calculator!$A$4:$A$300,0))</f>
        <v>#N/A</v>
      </c>
      <c r="N18" s="14" t="e">
        <f>INDEX(Calculator!$AM$4:$AM$300,MATCH(A18,Calculator!$A$4:$A$300,0))</f>
        <v>#N/A</v>
      </c>
      <c r="O18" s="13" t="e">
        <f>INDEX(Calculator!$AN$4:$AN$300,MATCH(A18,Calculator!$A$4:$A$300,0))</f>
        <v>#N/A</v>
      </c>
      <c r="P18" s="13" t="e">
        <f>INDEX(Calculator!$AP$4:$AP$300,MATCH(A18,Calculator!$A$4:$A$300,0))</f>
        <v>#N/A</v>
      </c>
    </row>
    <row r="19" spans="1:16" x14ac:dyDescent="0.2">
      <c r="A19" s="8"/>
      <c r="B19" s="9" t="e">
        <f>INDEX(Calculator!$G$4:$G$300,MATCH(A19,Calculator!$A$4:$A$300,0))</f>
        <v>#N/A</v>
      </c>
      <c r="C19" s="10" t="e">
        <f>INDEX(Calculator!$F$4:$F$300,MATCH(A19,Calculator!$A$4:$A$300,0))</f>
        <v>#N/A</v>
      </c>
      <c r="D19" s="10" t="e">
        <f>INDEX('Calculator AG'!$F$4:$F$300,MATCH(A19,'Calculator AG'!$A$4:$A$300))</f>
        <v>#N/A</v>
      </c>
      <c r="E19" s="11" t="e">
        <f>INDEX(Calculator!$D$4:$D$300,MATCH(A19,Calculator!$A$4:$A$300,0))</f>
        <v>#N/A</v>
      </c>
      <c r="F19" s="11" t="e">
        <f>INDEX('Calculator AG'!$D$4:$D$300,MATCH(A19,'Calculator AG'!$A$4:$A$300))</f>
        <v>#N/A</v>
      </c>
      <c r="G19" s="13" t="e">
        <f>INDEX(Calculator!$AB$4:$AB$300,MATCH(A19,Calculator!$A$4:$A$300,0))</f>
        <v>#N/A</v>
      </c>
      <c r="H19" s="13" t="e">
        <f>INDEX(Calculator!$AD$4:$AD$300,MATCH(A19,Calculator!$A$4:$A$300,0))</f>
        <v>#N/A</v>
      </c>
      <c r="I19" s="14" t="e">
        <f>INDEX(Calculator!$AE$4:$AE$300,MATCH(A19,Calculator!$A$4:$A$300,0))</f>
        <v>#N/A</v>
      </c>
      <c r="J19" s="14" t="e">
        <f>INDEX(Calculator!$AG$4:$AG$300,MATCH(A19,Calculator!$A$4:$A$300,0))</f>
        <v>#N/A</v>
      </c>
      <c r="K19" s="13" t="e">
        <f>INDEX(Calculator!$AH$4:$AH$300,MATCH(A19,Calculator!$A$4:$A$300,0))</f>
        <v>#N/A</v>
      </c>
      <c r="L19" s="13" t="e">
        <f>INDEX(Calculator!$AJ$4:$AJ$300,MATCH(A19,Calculator!$A$4:$A$300,0))</f>
        <v>#N/A</v>
      </c>
      <c r="M19" s="14" t="e">
        <f>INDEX(Calculator!$AK$4:$AK$300,MATCH(A19,Calculator!$A$4:$A$300,0))</f>
        <v>#N/A</v>
      </c>
      <c r="N19" s="14" t="e">
        <f>INDEX(Calculator!$AM$4:$AM$300,MATCH(A19,Calculator!$A$4:$A$300,0))</f>
        <v>#N/A</v>
      </c>
      <c r="O19" s="13" t="e">
        <f>INDEX(Calculator!$AN$4:$AN$300,MATCH(A19,Calculator!$A$4:$A$300,0))</f>
        <v>#N/A</v>
      </c>
      <c r="P19" s="13" t="e">
        <f>INDEX(Calculator!$AP$4:$AP$300,MATCH(A19,Calculator!$A$4:$A$300,0))</f>
        <v>#N/A</v>
      </c>
    </row>
    <row r="20" spans="1:16" x14ac:dyDescent="0.2">
      <c r="A20" s="8"/>
      <c r="B20" s="9" t="e">
        <f>INDEX(Calculator!$G$4:$G$300,MATCH(A20,Calculator!$A$4:$A$300,0))</f>
        <v>#N/A</v>
      </c>
      <c r="C20" s="10" t="e">
        <f>INDEX(Calculator!$F$4:$F$300,MATCH(A20,Calculator!$A$4:$A$300,0))</f>
        <v>#N/A</v>
      </c>
      <c r="D20" s="10" t="e">
        <f>INDEX('Calculator AG'!$F$4:$F$300,MATCH(A20,'Calculator AG'!$A$4:$A$300))</f>
        <v>#N/A</v>
      </c>
      <c r="E20" s="11" t="e">
        <f>INDEX(Calculator!$D$4:$D$300,MATCH(A20,Calculator!$A$4:$A$300,0))</f>
        <v>#N/A</v>
      </c>
      <c r="F20" s="11" t="e">
        <f>INDEX('Calculator AG'!$D$4:$D$300,MATCH(A20,'Calculator AG'!$A$4:$A$300))</f>
        <v>#N/A</v>
      </c>
      <c r="G20" s="13" t="e">
        <f>INDEX(Calculator!$AB$4:$AB$300,MATCH(A20,Calculator!$A$4:$A$300,0))</f>
        <v>#N/A</v>
      </c>
      <c r="H20" s="13" t="e">
        <f>INDEX(Calculator!$AD$4:$AD$300,MATCH(A20,Calculator!$A$4:$A$300,0))</f>
        <v>#N/A</v>
      </c>
      <c r="I20" s="14" t="e">
        <f>INDEX(Calculator!$AE$4:$AE$300,MATCH(A20,Calculator!$A$4:$A$300,0))</f>
        <v>#N/A</v>
      </c>
      <c r="J20" s="14" t="e">
        <f>INDEX(Calculator!$AG$4:$AG$300,MATCH(A20,Calculator!$A$4:$A$300,0))</f>
        <v>#N/A</v>
      </c>
      <c r="K20" s="13" t="e">
        <f>INDEX(Calculator!$AH$4:$AH$300,MATCH(A20,Calculator!$A$4:$A$300,0))</f>
        <v>#N/A</v>
      </c>
      <c r="L20" s="13" t="e">
        <f>INDEX(Calculator!$AJ$4:$AJ$300,MATCH(A20,Calculator!$A$4:$A$300,0))</f>
        <v>#N/A</v>
      </c>
      <c r="M20" s="14" t="e">
        <f>INDEX(Calculator!$AK$4:$AK$300,MATCH(A20,Calculator!$A$4:$A$300,0))</f>
        <v>#N/A</v>
      </c>
      <c r="N20" s="14" t="e">
        <f>INDEX(Calculator!$AM$4:$AM$300,MATCH(A20,Calculator!$A$4:$A$300,0))</f>
        <v>#N/A</v>
      </c>
      <c r="O20" s="13" t="e">
        <f>INDEX(Calculator!$AN$4:$AN$300,MATCH(A20,Calculator!$A$4:$A$300,0))</f>
        <v>#N/A</v>
      </c>
      <c r="P20" s="13" t="e">
        <f>INDEX(Calculator!$AP$4:$AP$300,MATCH(A20,Calculator!$A$4:$A$300,0))</f>
        <v>#N/A</v>
      </c>
    </row>
  </sheetData>
  <autoFilter ref="A2:P17">
    <sortState ref="A3:S20">
      <sortCondition ref="A2:A17"/>
    </sortState>
  </autoFilter>
  <mergeCells count="5">
    <mergeCell ref="G1:H1"/>
    <mergeCell ref="I1:J1"/>
    <mergeCell ref="K1:L1"/>
    <mergeCell ref="M1:N1"/>
    <mergeCell ref="O1:P1"/>
  </mergeCells>
  <conditionalFormatting sqref="G1:G3 G21:G1048576">
    <cfRule type="top10" dxfId="94" priority="90" rank="1"/>
  </conditionalFormatting>
  <conditionalFormatting sqref="I1:I3 I21:I1048576">
    <cfRule type="top10" dxfId="93" priority="89" rank="1"/>
  </conditionalFormatting>
  <conditionalFormatting sqref="K1:K3 K21:K1048576">
    <cfRule type="top10" dxfId="92" priority="88" rank="1"/>
  </conditionalFormatting>
  <conditionalFormatting sqref="M1:M3 M21:M1048576">
    <cfRule type="top10" dxfId="91" priority="87" rank="1"/>
  </conditionalFormatting>
  <conditionalFormatting sqref="O1:O3 O21:O1048576">
    <cfRule type="top10" dxfId="90" priority="86" rank="1"/>
  </conditionalFormatting>
  <conditionalFormatting sqref="G4">
    <cfRule type="top10" dxfId="89" priority="85" rank="1"/>
  </conditionalFormatting>
  <conditionalFormatting sqref="I4">
    <cfRule type="top10" dxfId="88" priority="84" rank="1"/>
  </conditionalFormatting>
  <conditionalFormatting sqref="K4">
    <cfRule type="top10" dxfId="87" priority="83" rank="1"/>
  </conditionalFormatting>
  <conditionalFormatting sqref="M4">
    <cfRule type="top10" dxfId="86" priority="82" rank="1"/>
  </conditionalFormatting>
  <conditionalFormatting sqref="O4">
    <cfRule type="top10" dxfId="85" priority="81" rank="1"/>
  </conditionalFormatting>
  <conditionalFormatting sqref="G5">
    <cfRule type="top10" dxfId="84" priority="80" rank="1"/>
  </conditionalFormatting>
  <conditionalFormatting sqref="I5">
    <cfRule type="top10" dxfId="83" priority="79" rank="1"/>
  </conditionalFormatting>
  <conditionalFormatting sqref="K5">
    <cfRule type="top10" dxfId="82" priority="78" rank="1"/>
  </conditionalFormatting>
  <conditionalFormatting sqref="M5">
    <cfRule type="top10" dxfId="81" priority="77" rank="1"/>
  </conditionalFormatting>
  <conditionalFormatting sqref="O5">
    <cfRule type="top10" dxfId="80" priority="76" rank="1"/>
  </conditionalFormatting>
  <conditionalFormatting sqref="G6">
    <cfRule type="top10" dxfId="79" priority="75" rank="1"/>
  </conditionalFormatting>
  <conditionalFormatting sqref="I6">
    <cfRule type="top10" dxfId="78" priority="74" rank="1"/>
  </conditionalFormatting>
  <conditionalFormatting sqref="K6">
    <cfRule type="top10" dxfId="77" priority="73" rank="1"/>
  </conditionalFormatting>
  <conditionalFormatting sqref="M6">
    <cfRule type="top10" dxfId="76" priority="72" rank="1"/>
  </conditionalFormatting>
  <conditionalFormatting sqref="O6">
    <cfRule type="top10" dxfId="75" priority="71" rank="1"/>
  </conditionalFormatting>
  <conditionalFormatting sqref="G7">
    <cfRule type="top10" dxfId="74" priority="70" rank="1"/>
  </conditionalFormatting>
  <conditionalFormatting sqref="I7">
    <cfRule type="top10" dxfId="73" priority="69" rank="1"/>
  </conditionalFormatting>
  <conditionalFormatting sqref="K7">
    <cfRule type="top10" dxfId="72" priority="68" rank="1"/>
  </conditionalFormatting>
  <conditionalFormatting sqref="M7">
    <cfRule type="top10" dxfId="71" priority="67" rank="1"/>
  </conditionalFormatting>
  <conditionalFormatting sqref="O7">
    <cfRule type="top10" dxfId="70" priority="66" rank="1"/>
  </conditionalFormatting>
  <conditionalFormatting sqref="G8">
    <cfRule type="top10" dxfId="69" priority="65" rank="1"/>
  </conditionalFormatting>
  <conditionalFormatting sqref="I8">
    <cfRule type="top10" dxfId="68" priority="64" rank="1"/>
  </conditionalFormatting>
  <conditionalFormatting sqref="K8">
    <cfRule type="top10" dxfId="67" priority="63" rank="1"/>
  </conditionalFormatting>
  <conditionalFormatting sqref="M8">
    <cfRule type="top10" dxfId="66" priority="62" rank="1"/>
  </conditionalFormatting>
  <conditionalFormatting sqref="O8">
    <cfRule type="top10" dxfId="65" priority="61" rank="1"/>
  </conditionalFormatting>
  <conditionalFormatting sqref="G9">
    <cfRule type="top10" dxfId="64" priority="60" rank="1"/>
  </conditionalFormatting>
  <conditionalFormatting sqref="I9">
    <cfRule type="top10" dxfId="63" priority="59" rank="1"/>
  </conditionalFormatting>
  <conditionalFormatting sqref="K9">
    <cfRule type="top10" dxfId="62" priority="58" rank="1"/>
  </conditionalFormatting>
  <conditionalFormatting sqref="M9">
    <cfRule type="top10" dxfId="61" priority="57" rank="1"/>
  </conditionalFormatting>
  <conditionalFormatting sqref="O9">
    <cfRule type="top10" dxfId="60" priority="56" rank="1"/>
  </conditionalFormatting>
  <conditionalFormatting sqref="G10">
    <cfRule type="top10" dxfId="59" priority="55" rank="1"/>
  </conditionalFormatting>
  <conditionalFormatting sqref="I10">
    <cfRule type="top10" dxfId="58" priority="54" rank="1"/>
  </conditionalFormatting>
  <conditionalFormatting sqref="K10">
    <cfRule type="top10" dxfId="57" priority="53" rank="1"/>
  </conditionalFormatting>
  <conditionalFormatting sqref="M10">
    <cfRule type="top10" dxfId="56" priority="52" rank="1"/>
  </conditionalFormatting>
  <conditionalFormatting sqref="O10">
    <cfRule type="top10" dxfId="55" priority="51" rank="1"/>
  </conditionalFormatting>
  <conditionalFormatting sqref="G11">
    <cfRule type="top10" dxfId="54" priority="50" rank="1"/>
  </conditionalFormatting>
  <conditionalFormatting sqref="I11">
    <cfRule type="top10" dxfId="53" priority="49" rank="1"/>
  </conditionalFormatting>
  <conditionalFormatting sqref="K11">
    <cfRule type="top10" dxfId="52" priority="48" rank="1"/>
  </conditionalFormatting>
  <conditionalFormatting sqref="M11">
    <cfRule type="top10" dxfId="51" priority="47" rank="1"/>
  </conditionalFormatting>
  <conditionalFormatting sqref="O11">
    <cfRule type="top10" dxfId="50" priority="46" rank="1"/>
  </conditionalFormatting>
  <conditionalFormatting sqref="G12">
    <cfRule type="top10" dxfId="49" priority="45" rank="1"/>
  </conditionalFormatting>
  <conditionalFormatting sqref="I12">
    <cfRule type="top10" dxfId="48" priority="44" rank="1"/>
  </conditionalFormatting>
  <conditionalFormatting sqref="K12">
    <cfRule type="top10" dxfId="47" priority="43" rank="1"/>
  </conditionalFormatting>
  <conditionalFormatting sqref="M12">
    <cfRule type="top10" dxfId="46" priority="42" rank="1"/>
  </conditionalFormatting>
  <conditionalFormatting sqref="O12">
    <cfRule type="top10" dxfId="45" priority="41" rank="1"/>
  </conditionalFormatting>
  <conditionalFormatting sqref="G13">
    <cfRule type="top10" dxfId="44" priority="40" rank="1"/>
  </conditionalFormatting>
  <conditionalFormatting sqref="I13">
    <cfRule type="top10" dxfId="43" priority="39" rank="1"/>
  </conditionalFormatting>
  <conditionalFormatting sqref="K13">
    <cfRule type="top10" dxfId="42" priority="38" rank="1"/>
  </conditionalFormatting>
  <conditionalFormatting sqref="M13">
    <cfRule type="top10" dxfId="41" priority="37" rank="1"/>
  </conditionalFormatting>
  <conditionalFormatting sqref="O13">
    <cfRule type="top10" dxfId="40" priority="36" rank="1"/>
  </conditionalFormatting>
  <conditionalFormatting sqref="G14">
    <cfRule type="top10" dxfId="39" priority="35" rank="1"/>
  </conditionalFormatting>
  <conditionalFormatting sqref="I14">
    <cfRule type="top10" dxfId="38" priority="34" rank="1"/>
  </conditionalFormatting>
  <conditionalFormatting sqref="K14">
    <cfRule type="top10" dxfId="37" priority="33" rank="1"/>
  </conditionalFormatting>
  <conditionalFormatting sqref="M14">
    <cfRule type="top10" dxfId="36" priority="32" rank="1"/>
  </conditionalFormatting>
  <conditionalFormatting sqref="O14">
    <cfRule type="top10" dxfId="35" priority="31" rank="1"/>
  </conditionalFormatting>
  <conditionalFormatting sqref="G15">
    <cfRule type="top10" dxfId="34" priority="30" rank="1"/>
  </conditionalFormatting>
  <conditionalFormatting sqref="I15">
    <cfRule type="top10" dxfId="33" priority="29" rank="1"/>
  </conditionalFormatting>
  <conditionalFormatting sqref="K15">
    <cfRule type="top10" dxfId="32" priority="28" rank="1"/>
  </conditionalFormatting>
  <conditionalFormatting sqref="M15">
    <cfRule type="top10" dxfId="31" priority="27" rank="1"/>
  </conditionalFormatting>
  <conditionalFormatting sqref="O15">
    <cfRule type="top10" dxfId="30" priority="26" rank="1"/>
  </conditionalFormatting>
  <conditionalFormatting sqref="G16">
    <cfRule type="top10" dxfId="29" priority="25" rank="1"/>
  </conditionalFormatting>
  <conditionalFormatting sqref="I16">
    <cfRule type="top10" dxfId="28" priority="24" rank="1"/>
  </conditionalFormatting>
  <conditionalFormatting sqref="K16">
    <cfRule type="top10" dxfId="27" priority="23" rank="1"/>
  </conditionalFormatting>
  <conditionalFormatting sqref="M16">
    <cfRule type="top10" dxfId="26" priority="22" rank="1"/>
  </conditionalFormatting>
  <conditionalFormatting sqref="O16">
    <cfRule type="top10" dxfId="25" priority="21" rank="1"/>
  </conditionalFormatting>
  <conditionalFormatting sqref="G17">
    <cfRule type="top10" dxfId="24" priority="20" rank="1"/>
  </conditionalFormatting>
  <conditionalFormatting sqref="I17">
    <cfRule type="top10" dxfId="23" priority="19" rank="1"/>
  </conditionalFormatting>
  <conditionalFormatting sqref="K17">
    <cfRule type="top10" dxfId="22" priority="18" rank="1"/>
  </conditionalFormatting>
  <conditionalFormatting sqref="M17">
    <cfRule type="top10" dxfId="21" priority="17" rank="1"/>
  </conditionalFormatting>
  <conditionalFormatting sqref="O17">
    <cfRule type="top10" dxfId="20" priority="16" rank="1"/>
  </conditionalFormatting>
  <conditionalFormatting sqref="G18">
    <cfRule type="top10" dxfId="19" priority="15" rank="1"/>
  </conditionalFormatting>
  <conditionalFormatting sqref="I18">
    <cfRule type="top10" dxfId="18" priority="14" rank="1"/>
  </conditionalFormatting>
  <conditionalFormatting sqref="K18">
    <cfRule type="top10" dxfId="17" priority="13" rank="1"/>
  </conditionalFormatting>
  <conditionalFormatting sqref="M18">
    <cfRule type="top10" dxfId="16" priority="12" rank="1"/>
  </conditionalFormatting>
  <conditionalFormatting sqref="O18">
    <cfRule type="top10" dxfId="15" priority="11" rank="1"/>
  </conditionalFormatting>
  <conditionalFormatting sqref="G19">
    <cfRule type="top10" dxfId="14" priority="10" rank="1"/>
  </conditionalFormatting>
  <conditionalFormatting sqref="I19">
    <cfRule type="top10" dxfId="13" priority="9" rank="1"/>
  </conditionalFormatting>
  <conditionalFormatting sqref="K19">
    <cfRule type="top10" dxfId="12" priority="8" rank="1"/>
  </conditionalFormatting>
  <conditionalFormatting sqref="M19">
    <cfRule type="top10" dxfId="11" priority="7" rank="1"/>
  </conditionalFormatting>
  <conditionalFormatting sqref="O19">
    <cfRule type="top10" dxfId="10" priority="6" rank="1"/>
  </conditionalFormatting>
  <conditionalFormatting sqref="G20">
    <cfRule type="top10" dxfId="9" priority="5" rank="1"/>
  </conditionalFormatting>
  <conditionalFormatting sqref="I20">
    <cfRule type="top10" dxfId="8" priority="4" rank="1"/>
  </conditionalFormatting>
  <conditionalFormatting sqref="K20">
    <cfRule type="top10" dxfId="7" priority="3" rank="1"/>
  </conditionalFormatting>
  <conditionalFormatting sqref="M20">
    <cfRule type="top10" dxfId="6" priority="2" rank="1"/>
  </conditionalFormatting>
  <conditionalFormatting sqref="O20">
    <cfRule type="top10" dxfId="5" priority="1" rank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52"/>
  <sheetViews>
    <sheetView tabSelected="1" workbookViewId="0">
      <pane xSplit="7" ySplit="3" topLeftCell="H4" activePane="bottomRight" state="frozen"/>
      <selection activeCell="H12" sqref="H12"/>
      <selection pane="topRight" activeCell="H12" sqref="H12"/>
      <selection pane="bottomLeft" activeCell="H12" sqref="H12"/>
      <selection pane="bottomRight" activeCell="B4" sqref="B4:B39"/>
    </sheetView>
  </sheetViews>
  <sheetFormatPr defaultColWidth="9.140625" defaultRowHeight="12.75" x14ac:dyDescent="0.2"/>
  <cols>
    <col min="1" max="1" width="30.28515625" style="1" bestFit="1" customWidth="1"/>
    <col min="2" max="2" width="5.28515625" style="12" customWidth="1"/>
    <col min="3" max="3" width="7.5703125" style="1" customWidth="1"/>
    <col min="4" max="4" width="7.42578125" style="1" customWidth="1"/>
    <col min="5" max="5" width="12.42578125" style="1" customWidth="1"/>
    <col min="6" max="6" width="11.42578125" style="1" customWidth="1"/>
    <col min="7" max="7" width="9.140625" style="12"/>
    <col min="8" max="8" width="12.42578125" style="1" bestFit="1" customWidth="1"/>
    <col min="9" max="10" width="9.28515625" style="1" bestFit="1" customWidth="1"/>
    <col min="11" max="14" width="9.42578125" style="1" bestFit="1" customWidth="1"/>
    <col min="15" max="21" width="9.28515625" style="1" bestFit="1" customWidth="1"/>
    <col min="22" max="23" width="9.42578125" style="1" bestFit="1" customWidth="1"/>
    <col min="24" max="27" width="9.28515625" style="1" bestFit="1" customWidth="1"/>
    <col min="28" max="16384" width="9.140625" style="1"/>
  </cols>
  <sheetData>
    <row r="1" spans="1:42" ht="13.5" thickBot="1" x14ac:dyDescent="0.25">
      <c r="A1" s="15" t="s">
        <v>27</v>
      </c>
      <c r="B1" s="16">
        <v>11</v>
      </c>
      <c r="F1" s="17"/>
      <c r="G1" s="18" t="s">
        <v>28</v>
      </c>
      <c r="H1" s="17">
        <v>1</v>
      </c>
      <c r="I1" s="17">
        <f>H1+1</f>
        <v>2</v>
      </c>
      <c r="J1" s="17">
        <f t="shared" ref="J1:AA1" si="0">I1+1</f>
        <v>3</v>
      </c>
      <c r="K1" s="17">
        <f t="shared" si="0"/>
        <v>4</v>
      </c>
      <c r="L1" s="17">
        <f t="shared" si="0"/>
        <v>5</v>
      </c>
      <c r="M1" s="17">
        <f t="shared" si="0"/>
        <v>6</v>
      </c>
      <c r="N1" s="17">
        <f t="shared" si="0"/>
        <v>7</v>
      </c>
      <c r="O1" s="17">
        <f t="shared" si="0"/>
        <v>8</v>
      </c>
      <c r="P1" s="17">
        <f t="shared" si="0"/>
        <v>9</v>
      </c>
      <c r="Q1" s="17">
        <v>21</v>
      </c>
      <c r="R1" s="17">
        <v>11</v>
      </c>
      <c r="S1" s="17">
        <f t="shared" si="0"/>
        <v>12</v>
      </c>
      <c r="T1" s="17">
        <f t="shared" si="0"/>
        <v>13</v>
      </c>
      <c r="U1" s="17">
        <f t="shared" si="0"/>
        <v>14</v>
      </c>
      <c r="V1" s="17">
        <f t="shared" si="0"/>
        <v>15</v>
      </c>
      <c r="W1" s="17">
        <f t="shared" si="0"/>
        <v>16</v>
      </c>
      <c r="X1" s="17">
        <f t="shared" si="0"/>
        <v>17</v>
      </c>
      <c r="Y1" s="17">
        <f t="shared" si="0"/>
        <v>18</v>
      </c>
      <c r="Z1" s="17">
        <f t="shared" si="0"/>
        <v>19</v>
      </c>
      <c r="AA1" s="17">
        <f t="shared" si="0"/>
        <v>20</v>
      </c>
    </row>
    <row r="2" spans="1:42" x14ac:dyDescent="0.2">
      <c r="A2" s="19" t="s">
        <v>29</v>
      </c>
      <c r="B2" s="20" t="s">
        <v>30</v>
      </c>
      <c r="C2" s="20" t="s">
        <v>31</v>
      </c>
      <c r="D2" s="20" t="s">
        <v>32</v>
      </c>
      <c r="F2" s="21" t="s">
        <v>33</v>
      </c>
      <c r="G2" s="18"/>
      <c r="H2" s="17" t="s">
        <v>34</v>
      </c>
      <c r="I2" s="17" t="s">
        <v>35</v>
      </c>
      <c r="J2" s="17" t="s">
        <v>36</v>
      </c>
      <c r="K2" s="17" t="s">
        <v>37</v>
      </c>
      <c r="L2" s="17" t="s">
        <v>38</v>
      </c>
      <c r="M2" s="17" t="s">
        <v>39</v>
      </c>
      <c r="N2" s="17" t="s">
        <v>40</v>
      </c>
      <c r="O2" s="17" t="s">
        <v>41</v>
      </c>
      <c r="P2" t="s">
        <v>42</v>
      </c>
      <c r="Q2" t="s">
        <v>43</v>
      </c>
      <c r="R2" t="s">
        <v>44</v>
      </c>
      <c r="S2" t="s">
        <v>45</v>
      </c>
      <c r="T2" s="17" t="s">
        <v>46</v>
      </c>
      <c r="U2" s="17" t="s">
        <v>47</v>
      </c>
      <c r="V2" s="17" t="s">
        <v>48</v>
      </c>
      <c r="W2" s="17" t="s">
        <v>49</v>
      </c>
      <c r="X2" t="s">
        <v>50</v>
      </c>
      <c r="Y2" t="s">
        <v>51</v>
      </c>
      <c r="Z2" t="s">
        <v>52</v>
      </c>
      <c r="AA2" t="s">
        <v>53</v>
      </c>
      <c r="AB2" s="22" t="s">
        <v>54</v>
      </c>
      <c r="AC2" s="23"/>
      <c r="AD2" s="24"/>
      <c r="AE2" s="22" t="s">
        <v>55</v>
      </c>
      <c r="AF2" s="23"/>
      <c r="AG2" s="24"/>
      <c r="AH2" s="22" t="s">
        <v>56</v>
      </c>
      <c r="AI2" s="23"/>
      <c r="AJ2" s="24"/>
      <c r="AK2" s="22" t="s">
        <v>57</v>
      </c>
      <c r="AL2" s="23"/>
      <c r="AM2" s="24"/>
      <c r="AN2" s="22" t="s">
        <v>58</v>
      </c>
      <c r="AO2" s="23"/>
      <c r="AP2" s="24"/>
    </row>
    <row r="3" spans="1:42" x14ac:dyDescent="0.2">
      <c r="A3" s="19"/>
      <c r="B3" s="20"/>
      <c r="C3" s="20"/>
      <c r="D3" s="20"/>
      <c r="F3" s="21"/>
      <c r="G3" s="18"/>
      <c r="H3" s="17" t="s">
        <v>59</v>
      </c>
      <c r="I3" s="17" t="s">
        <v>59</v>
      </c>
      <c r="J3" s="17" t="s">
        <v>59</v>
      </c>
      <c r="K3" s="17" t="s">
        <v>59</v>
      </c>
      <c r="L3" s="17" t="s">
        <v>59</v>
      </c>
      <c r="M3" s="17" t="s">
        <v>59</v>
      </c>
      <c r="N3" s="17" t="s">
        <v>59</v>
      </c>
      <c r="O3" s="17" t="s">
        <v>59</v>
      </c>
      <c r="P3" s="17" t="s">
        <v>59</v>
      </c>
      <c r="Q3" s="17" t="s">
        <v>59</v>
      </c>
      <c r="R3" s="17" t="s">
        <v>59</v>
      </c>
      <c r="S3" s="17" t="s">
        <v>59</v>
      </c>
      <c r="T3" s="17" t="s">
        <v>60</v>
      </c>
      <c r="U3" s="17" t="s">
        <v>60</v>
      </c>
      <c r="V3" s="17" t="s">
        <v>60</v>
      </c>
      <c r="W3" s="17" t="s">
        <v>60</v>
      </c>
      <c r="X3" s="17" t="s">
        <v>61</v>
      </c>
      <c r="Y3" s="17" t="s">
        <v>61</v>
      </c>
      <c r="Z3" s="17" t="s">
        <v>61</v>
      </c>
      <c r="AA3" s="17" t="s">
        <v>61</v>
      </c>
      <c r="AB3" s="25"/>
      <c r="AC3" s="26"/>
      <c r="AD3" s="27"/>
      <c r="AE3" s="25"/>
      <c r="AF3" s="26"/>
      <c r="AG3" s="27"/>
      <c r="AH3" s="25"/>
      <c r="AI3" s="26"/>
      <c r="AJ3" s="27"/>
      <c r="AK3" s="25"/>
      <c r="AL3" s="26"/>
      <c r="AM3" s="27"/>
      <c r="AN3" s="25"/>
      <c r="AO3" s="26"/>
      <c r="AP3" s="27"/>
    </row>
    <row r="4" spans="1:42" x14ac:dyDescent="0.2">
      <c r="A4" s="13"/>
      <c r="B4" s="28"/>
      <c r="C4" s="29" t="str">
        <f>IF(G5&gt;$B$1,F4,"")</f>
        <v/>
      </c>
      <c r="D4" s="29" t="e">
        <f>RANK(C4,$C$4:$C$118)</f>
        <v>#VALUE!</v>
      </c>
      <c r="E4" s="30" t="s">
        <v>11</v>
      </c>
      <c r="F4" s="31">
        <v>0</v>
      </c>
      <c r="G4" s="32">
        <v>0</v>
      </c>
      <c r="H4" s="33">
        <v>0</v>
      </c>
      <c r="I4" s="33">
        <v>0</v>
      </c>
      <c r="J4" s="33">
        <v>0</v>
      </c>
      <c r="K4" s="33">
        <v>0</v>
      </c>
      <c r="L4" s="33">
        <v>0</v>
      </c>
      <c r="M4" s="33">
        <v>0</v>
      </c>
      <c r="N4" s="33">
        <v>0</v>
      </c>
      <c r="O4" s="33">
        <v>0</v>
      </c>
      <c r="P4" s="33">
        <v>0</v>
      </c>
      <c r="Q4" s="33">
        <v>0</v>
      </c>
      <c r="R4" s="33">
        <v>0</v>
      </c>
      <c r="S4" s="33">
        <v>0</v>
      </c>
      <c r="T4" s="33">
        <v>0</v>
      </c>
      <c r="U4" s="33">
        <v>0</v>
      </c>
      <c r="V4" s="33">
        <v>0</v>
      </c>
      <c r="W4" s="33">
        <v>0</v>
      </c>
      <c r="X4" s="33">
        <v>0</v>
      </c>
      <c r="Y4" s="33">
        <v>0</v>
      </c>
      <c r="Z4" s="33">
        <v>0</v>
      </c>
      <c r="AA4" s="33">
        <v>0</v>
      </c>
      <c r="AB4" s="34">
        <v>0</v>
      </c>
      <c r="AC4" s="35">
        <v>0</v>
      </c>
      <c r="AD4" s="36">
        <v>0</v>
      </c>
      <c r="AE4" s="34">
        <v>0</v>
      </c>
      <c r="AF4" s="35">
        <v>0</v>
      </c>
      <c r="AG4" s="36">
        <v>0</v>
      </c>
      <c r="AH4" s="34">
        <v>0</v>
      </c>
      <c r="AI4" s="35">
        <v>0</v>
      </c>
      <c r="AJ4" s="36">
        <v>0</v>
      </c>
      <c r="AK4" s="34">
        <v>0</v>
      </c>
      <c r="AL4" s="35">
        <v>0</v>
      </c>
      <c r="AM4" s="36">
        <v>0</v>
      </c>
      <c r="AN4" s="34">
        <v>0</v>
      </c>
      <c r="AO4" s="35">
        <v>0</v>
      </c>
      <c r="AP4" s="36">
        <v>0</v>
      </c>
    </row>
    <row r="5" spans="1:42" x14ac:dyDescent="0.2">
      <c r="A5" s="13"/>
      <c r="B5" s="28"/>
      <c r="C5" s="29"/>
      <c r="D5" s="29"/>
      <c r="E5" s="37" t="s">
        <v>62</v>
      </c>
      <c r="F5" s="37"/>
      <c r="G5" s="37">
        <v>0</v>
      </c>
      <c r="H5" s="38">
        <v>0</v>
      </c>
      <c r="I5" s="38">
        <v>0</v>
      </c>
      <c r="J5" s="38">
        <v>0</v>
      </c>
      <c r="K5" s="38">
        <v>0</v>
      </c>
      <c r="L5" s="38">
        <v>0</v>
      </c>
      <c r="M5" s="38">
        <v>0</v>
      </c>
      <c r="N5" s="38">
        <v>0</v>
      </c>
      <c r="O5" s="38">
        <v>0</v>
      </c>
      <c r="P5" s="38">
        <v>0</v>
      </c>
      <c r="Q5" s="38">
        <v>0</v>
      </c>
      <c r="R5" s="38">
        <v>0</v>
      </c>
      <c r="S5" s="38">
        <v>0</v>
      </c>
      <c r="T5" s="38">
        <v>0</v>
      </c>
      <c r="U5" s="38">
        <v>0</v>
      </c>
      <c r="V5" s="38">
        <v>0</v>
      </c>
      <c r="W5" s="38">
        <v>0</v>
      </c>
      <c r="X5" s="38">
        <v>0</v>
      </c>
      <c r="Y5" s="38">
        <v>0</v>
      </c>
      <c r="Z5" s="38">
        <v>0</v>
      </c>
      <c r="AA5" s="38">
        <v>0</v>
      </c>
      <c r="AB5" s="25"/>
      <c r="AC5" s="26"/>
      <c r="AD5" s="27"/>
      <c r="AE5" s="25"/>
      <c r="AF5" s="26"/>
      <c r="AG5" s="27"/>
      <c r="AH5" s="25"/>
      <c r="AI5" s="26"/>
      <c r="AJ5" s="27"/>
      <c r="AK5" s="25"/>
      <c r="AL5" s="26"/>
      <c r="AM5" s="27"/>
      <c r="AN5" s="25"/>
      <c r="AO5" s="26"/>
      <c r="AP5" s="27"/>
    </row>
    <row r="6" spans="1:42" x14ac:dyDescent="0.2">
      <c r="A6" s="13"/>
      <c r="B6" s="28"/>
      <c r="C6" s="29" t="str">
        <f>IF(G7&gt;$B$1,F6,"")</f>
        <v/>
      </c>
      <c r="D6" s="29" t="e">
        <f t="shared" ref="D6" si="1">RANK(C6,$C$4:$C$118)</f>
        <v>#VALUE!</v>
      </c>
      <c r="E6" s="30" t="s">
        <v>11</v>
      </c>
      <c r="F6" s="31">
        <v>0</v>
      </c>
      <c r="G6" s="32">
        <v>0</v>
      </c>
      <c r="H6" s="33">
        <v>0</v>
      </c>
      <c r="I6" s="33">
        <v>0</v>
      </c>
      <c r="J6" s="33">
        <v>0</v>
      </c>
      <c r="K6" s="33">
        <v>0</v>
      </c>
      <c r="L6" s="33">
        <v>0</v>
      </c>
      <c r="M6" s="33">
        <v>0</v>
      </c>
      <c r="N6" s="33">
        <v>0</v>
      </c>
      <c r="O6" s="33">
        <v>0</v>
      </c>
      <c r="P6" s="33">
        <v>0</v>
      </c>
      <c r="Q6" s="33">
        <v>0</v>
      </c>
      <c r="R6" s="33">
        <v>0</v>
      </c>
      <c r="S6" s="33">
        <v>0</v>
      </c>
      <c r="T6" s="33">
        <v>0</v>
      </c>
      <c r="U6" s="33">
        <v>0</v>
      </c>
      <c r="V6" s="33">
        <v>0</v>
      </c>
      <c r="W6" s="33">
        <v>0</v>
      </c>
      <c r="X6" s="33">
        <v>0</v>
      </c>
      <c r="Y6" s="33">
        <v>0</v>
      </c>
      <c r="Z6" s="33">
        <v>0</v>
      </c>
      <c r="AA6" s="33">
        <v>0</v>
      </c>
      <c r="AB6" s="34">
        <v>0</v>
      </c>
      <c r="AC6" s="35">
        <v>0</v>
      </c>
      <c r="AD6" s="36">
        <v>0</v>
      </c>
      <c r="AE6" s="34">
        <v>0</v>
      </c>
      <c r="AF6" s="35">
        <v>0</v>
      </c>
      <c r="AG6" s="36">
        <v>0</v>
      </c>
      <c r="AH6" s="34">
        <v>0</v>
      </c>
      <c r="AI6" s="35">
        <v>0</v>
      </c>
      <c r="AJ6" s="36">
        <v>0</v>
      </c>
      <c r="AK6" s="34">
        <v>0</v>
      </c>
      <c r="AL6" s="35">
        <v>0</v>
      </c>
      <c r="AM6" s="36">
        <v>0</v>
      </c>
      <c r="AN6" s="34">
        <v>0</v>
      </c>
      <c r="AO6" s="35">
        <v>0</v>
      </c>
      <c r="AP6" s="36">
        <v>0</v>
      </c>
    </row>
    <row r="7" spans="1:42" x14ac:dyDescent="0.2">
      <c r="A7" s="13"/>
      <c r="B7" s="28"/>
      <c r="C7" s="29"/>
      <c r="D7" s="29"/>
      <c r="E7" s="37" t="s">
        <v>62</v>
      </c>
      <c r="F7" s="37"/>
      <c r="G7" s="37">
        <v>0</v>
      </c>
      <c r="H7" s="38">
        <v>0</v>
      </c>
      <c r="I7" s="38">
        <v>0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</v>
      </c>
      <c r="Q7" s="38">
        <v>0</v>
      </c>
      <c r="R7" s="38">
        <v>0</v>
      </c>
      <c r="S7" s="38">
        <v>0</v>
      </c>
      <c r="T7" s="38">
        <v>0</v>
      </c>
      <c r="U7" s="38">
        <v>0</v>
      </c>
      <c r="V7" s="38">
        <v>0</v>
      </c>
      <c r="W7" s="38">
        <v>0</v>
      </c>
      <c r="X7" s="38">
        <v>0</v>
      </c>
      <c r="Y7" s="38">
        <v>0</v>
      </c>
      <c r="Z7" s="38">
        <v>0</v>
      </c>
      <c r="AA7" s="38">
        <v>0</v>
      </c>
      <c r="AB7" s="25"/>
      <c r="AC7" s="26"/>
      <c r="AD7" s="27"/>
      <c r="AE7" s="25"/>
      <c r="AF7" s="26"/>
      <c r="AG7" s="27"/>
      <c r="AH7" s="25"/>
      <c r="AI7" s="26"/>
      <c r="AJ7" s="27"/>
      <c r="AK7" s="25"/>
      <c r="AL7" s="26"/>
      <c r="AM7" s="27"/>
      <c r="AN7" s="25"/>
      <c r="AO7" s="26"/>
      <c r="AP7" s="27"/>
    </row>
    <row r="8" spans="1:42" x14ac:dyDescent="0.2">
      <c r="A8" s="13" t="s">
        <v>14</v>
      </c>
      <c r="B8" s="28"/>
      <c r="C8" s="29">
        <f>IF(G9&gt;$B$1,F8,"")</f>
        <v>3817.7687165657162</v>
      </c>
      <c r="D8" s="29">
        <f t="shared" ref="D8" si="2">RANK(C8,$C$4:$C$118)</f>
        <v>4</v>
      </c>
      <c r="E8" s="30" t="s">
        <v>11</v>
      </c>
      <c r="F8" s="31">
        <v>3817.7687165657162</v>
      </c>
      <c r="G8" s="32">
        <v>14</v>
      </c>
      <c r="H8" s="33">
        <v>186.90975858965172</v>
      </c>
      <c r="I8" s="33">
        <v>233.93894623535394</v>
      </c>
      <c r="J8" s="33">
        <v>253.91919678347696</v>
      </c>
      <c r="K8" s="33">
        <v>461.02130720351892</v>
      </c>
      <c r="L8" s="33">
        <v>558.55963267742015</v>
      </c>
      <c r="M8" s="33">
        <v>446.23847898795259</v>
      </c>
      <c r="N8" s="33">
        <v>0</v>
      </c>
      <c r="O8" s="33">
        <v>0</v>
      </c>
      <c r="P8" s="33">
        <v>0</v>
      </c>
      <c r="Q8" s="33">
        <v>387.40417612732477</v>
      </c>
      <c r="R8" s="33">
        <v>0</v>
      </c>
      <c r="S8" s="33">
        <v>0</v>
      </c>
      <c r="T8" s="33">
        <v>133.59076769570808</v>
      </c>
      <c r="U8" s="33">
        <v>122.73028684069737</v>
      </c>
      <c r="V8" s="33">
        <v>218.85897886918931</v>
      </c>
      <c r="W8" s="33">
        <v>0</v>
      </c>
      <c r="X8" s="33">
        <v>270.300407485601</v>
      </c>
      <c r="Y8" s="33">
        <v>173.37262075161274</v>
      </c>
      <c r="Z8" s="33">
        <v>251.64567265918191</v>
      </c>
      <c r="AA8" s="33">
        <v>119.27848565902644</v>
      </c>
      <c r="AB8" s="34">
        <v>674.76790160848259</v>
      </c>
      <c r="AC8" s="35">
        <v>3</v>
      </c>
      <c r="AD8" s="36">
        <v>4</v>
      </c>
      <c r="AE8" s="34">
        <v>0</v>
      </c>
      <c r="AF8" s="35">
        <v>3</v>
      </c>
      <c r="AG8" s="36">
        <v>0</v>
      </c>
      <c r="AH8" s="34">
        <v>0</v>
      </c>
      <c r="AI8" s="35">
        <v>1</v>
      </c>
      <c r="AJ8" s="36">
        <v>0</v>
      </c>
      <c r="AK8" s="34">
        <v>0</v>
      </c>
      <c r="AL8" s="35">
        <v>3</v>
      </c>
      <c r="AM8" s="36">
        <v>0</v>
      </c>
      <c r="AN8" s="34">
        <v>814.59718655542224</v>
      </c>
      <c r="AO8" s="35">
        <v>4</v>
      </c>
      <c r="AP8" s="36">
        <v>3</v>
      </c>
    </row>
    <row r="9" spans="1:42" x14ac:dyDescent="0.2">
      <c r="A9" s="13"/>
      <c r="B9" s="28"/>
      <c r="C9" s="29"/>
      <c r="D9" s="29"/>
      <c r="E9" s="37" t="s">
        <v>62</v>
      </c>
      <c r="F9" s="37"/>
      <c r="G9" s="37">
        <v>14</v>
      </c>
      <c r="H9" s="38">
        <v>14.99</v>
      </c>
      <c r="I9" s="38">
        <v>30.32</v>
      </c>
      <c r="J9" s="38">
        <v>65.2</v>
      </c>
      <c r="K9" s="38">
        <v>153</v>
      </c>
      <c r="L9" s="38">
        <v>300.29000000000002</v>
      </c>
      <c r="M9" s="38">
        <v>687.44</v>
      </c>
      <c r="N9" s="38">
        <v>0</v>
      </c>
      <c r="O9" s="38">
        <v>0</v>
      </c>
      <c r="P9" s="38">
        <v>0</v>
      </c>
      <c r="Q9" s="38">
        <v>515.4</v>
      </c>
      <c r="R9" s="38">
        <v>0</v>
      </c>
      <c r="S9" s="38">
        <v>0</v>
      </c>
      <c r="T9" s="38">
        <v>352</v>
      </c>
      <c r="U9" s="38">
        <v>858</v>
      </c>
      <c r="V9" s="38">
        <v>125</v>
      </c>
      <c r="W9" s="38">
        <v>0</v>
      </c>
      <c r="X9" s="38">
        <v>6.36</v>
      </c>
      <c r="Y9" s="38">
        <v>18.75</v>
      </c>
      <c r="Z9" s="38">
        <v>18.88</v>
      </c>
      <c r="AA9" s="38">
        <v>16.8</v>
      </c>
      <c r="AB9" s="25"/>
      <c r="AC9" s="26"/>
      <c r="AD9" s="27"/>
      <c r="AE9" s="25"/>
      <c r="AF9" s="26"/>
      <c r="AG9" s="27"/>
      <c r="AH9" s="25"/>
      <c r="AI9" s="26"/>
      <c r="AJ9" s="27"/>
      <c r="AK9" s="25"/>
      <c r="AL9" s="26"/>
      <c r="AM9" s="27"/>
      <c r="AN9" s="25"/>
      <c r="AO9" s="26"/>
      <c r="AP9" s="27"/>
    </row>
    <row r="10" spans="1:42" x14ac:dyDescent="0.2">
      <c r="A10" s="39"/>
      <c r="B10" s="28"/>
      <c r="C10" s="29" t="str">
        <f>IF(G11&gt;$B$1,F10,"")</f>
        <v/>
      </c>
      <c r="D10" s="29" t="e">
        <f t="shared" ref="D10" si="3">RANK(C10,$C$4:$C$118)</f>
        <v>#VALUE!</v>
      </c>
      <c r="E10" s="30" t="s">
        <v>11</v>
      </c>
      <c r="F10" s="31">
        <v>0</v>
      </c>
      <c r="G10" s="32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>
        <v>0</v>
      </c>
      <c r="T10" s="33">
        <v>0</v>
      </c>
      <c r="U10" s="33">
        <v>0</v>
      </c>
      <c r="V10" s="33">
        <v>0</v>
      </c>
      <c r="W10" s="33">
        <v>0</v>
      </c>
      <c r="X10" s="33">
        <v>0</v>
      </c>
      <c r="Y10" s="33">
        <v>0</v>
      </c>
      <c r="Z10" s="33">
        <v>0</v>
      </c>
      <c r="AA10" s="33">
        <v>0</v>
      </c>
      <c r="AB10" s="34">
        <v>0</v>
      </c>
      <c r="AC10" s="35">
        <v>0</v>
      </c>
      <c r="AD10" s="36">
        <v>0</v>
      </c>
      <c r="AE10" s="34">
        <v>0</v>
      </c>
      <c r="AF10" s="35">
        <v>0</v>
      </c>
      <c r="AG10" s="36">
        <v>0</v>
      </c>
      <c r="AH10" s="34">
        <v>0</v>
      </c>
      <c r="AI10" s="35">
        <v>0</v>
      </c>
      <c r="AJ10" s="36">
        <v>0</v>
      </c>
      <c r="AK10" s="34">
        <v>0</v>
      </c>
      <c r="AL10" s="35">
        <v>0</v>
      </c>
      <c r="AM10" s="36">
        <v>0</v>
      </c>
      <c r="AN10" s="34">
        <v>0</v>
      </c>
      <c r="AO10" s="35">
        <v>0</v>
      </c>
      <c r="AP10" s="36">
        <v>0</v>
      </c>
    </row>
    <row r="11" spans="1:42" x14ac:dyDescent="0.2">
      <c r="A11" s="39"/>
      <c r="B11" s="28"/>
      <c r="C11" s="29"/>
      <c r="D11" s="29"/>
      <c r="E11" s="37" t="s">
        <v>62</v>
      </c>
      <c r="F11" s="37"/>
      <c r="G11" s="37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  <c r="AB11" s="25"/>
      <c r="AC11" s="26"/>
      <c r="AD11" s="27"/>
      <c r="AE11" s="25"/>
      <c r="AF11" s="26"/>
      <c r="AG11" s="27"/>
      <c r="AH11" s="25"/>
      <c r="AI11" s="26"/>
      <c r="AJ11" s="27"/>
      <c r="AK11" s="25"/>
      <c r="AL11" s="26"/>
      <c r="AM11" s="27"/>
      <c r="AN11" s="25"/>
      <c r="AO11" s="26"/>
      <c r="AP11" s="27"/>
    </row>
    <row r="12" spans="1:42" x14ac:dyDescent="0.2">
      <c r="A12" s="39" t="s">
        <v>15</v>
      </c>
      <c r="B12" s="28"/>
      <c r="C12" s="29" t="str">
        <f>IF(G13&gt;$B$1,F12,"")</f>
        <v/>
      </c>
      <c r="D12" s="29" t="e">
        <f t="shared" ref="D12" si="4">RANK(C12,$C$4:$C$118)</f>
        <v>#VALUE!</v>
      </c>
      <c r="E12" s="30" t="s">
        <v>11</v>
      </c>
      <c r="F12" s="31">
        <v>2602.4071003765562</v>
      </c>
      <c r="G12" s="32">
        <v>6</v>
      </c>
      <c r="H12" s="33">
        <v>0</v>
      </c>
      <c r="I12" s="33">
        <v>524.70690134813731</v>
      </c>
      <c r="J12" s="33">
        <v>532.76278317273363</v>
      </c>
      <c r="K12" s="33">
        <v>591.55829168375897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494.07740969777507</v>
      </c>
      <c r="R12" s="33">
        <v>0</v>
      </c>
      <c r="S12" s="33">
        <v>0</v>
      </c>
      <c r="T12" s="33">
        <v>273.12703808362659</v>
      </c>
      <c r="U12" s="33">
        <v>0</v>
      </c>
      <c r="V12" s="33">
        <v>0</v>
      </c>
      <c r="W12" s="33">
        <v>0</v>
      </c>
      <c r="X12" s="33">
        <v>0</v>
      </c>
      <c r="Y12" s="33">
        <v>0</v>
      </c>
      <c r="Z12" s="33">
        <v>0</v>
      </c>
      <c r="AA12" s="33">
        <v>186.17467639052444</v>
      </c>
      <c r="AB12" s="34">
        <v>0</v>
      </c>
      <c r="AC12" s="35">
        <v>2</v>
      </c>
      <c r="AD12" s="36">
        <v>0</v>
      </c>
      <c r="AE12" s="34">
        <v>0</v>
      </c>
      <c r="AF12" s="35">
        <v>1</v>
      </c>
      <c r="AG12" s="36">
        <v>0</v>
      </c>
      <c r="AH12" s="34">
        <v>0</v>
      </c>
      <c r="AI12" s="35">
        <v>1</v>
      </c>
      <c r="AJ12" s="36">
        <v>0</v>
      </c>
      <c r="AK12" s="34">
        <v>0</v>
      </c>
      <c r="AL12" s="35">
        <v>1</v>
      </c>
      <c r="AM12" s="36">
        <v>0</v>
      </c>
      <c r="AN12" s="34">
        <v>0</v>
      </c>
      <c r="AO12" s="35">
        <v>1</v>
      </c>
      <c r="AP12" s="36">
        <v>0</v>
      </c>
    </row>
    <row r="13" spans="1:42" x14ac:dyDescent="0.2">
      <c r="A13" s="39"/>
      <c r="B13" s="28"/>
      <c r="C13" s="29"/>
      <c r="D13" s="29"/>
      <c r="E13" s="37" t="s">
        <v>62</v>
      </c>
      <c r="F13" s="37"/>
      <c r="G13" s="37">
        <v>6</v>
      </c>
      <c r="H13" s="38">
        <v>0</v>
      </c>
      <c r="I13" s="38">
        <v>26</v>
      </c>
      <c r="J13" s="38">
        <v>56.7</v>
      </c>
      <c r="K13" s="38">
        <v>141.16999999999999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480.63</v>
      </c>
      <c r="R13" s="38">
        <v>0</v>
      </c>
      <c r="S13" s="38">
        <v>0</v>
      </c>
      <c r="T13" s="38">
        <v>440.00000000000006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  <c r="Z13" s="38">
        <v>0</v>
      </c>
      <c r="AA13" s="38">
        <v>21.8</v>
      </c>
      <c r="AB13" s="25"/>
      <c r="AC13" s="26"/>
      <c r="AD13" s="27"/>
      <c r="AE13" s="25"/>
      <c r="AF13" s="26"/>
      <c r="AG13" s="27"/>
      <c r="AH13" s="25"/>
      <c r="AI13" s="26"/>
      <c r="AJ13" s="27"/>
      <c r="AK13" s="25"/>
      <c r="AL13" s="26"/>
      <c r="AM13" s="27"/>
      <c r="AN13" s="25"/>
      <c r="AO13" s="26"/>
      <c r="AP13" s="27"/>
    </row>
    <row r="14" spans="1:42" x14ac:dyDescent="0.2">
      <c r="A14" s="39" t="s">
        <v>16</v>
      </c>
      <c r="B14" s="28"/>
      <c r="C14" s="29">
        <f>IF(G15&gt;$B$1,F14,"")</f>
        <v>6510.1869985969488</v>
      </c>
      <c r="D14" s="29">
        <f t="shared" ref="D14" si="5">RANK(C14,$C$4:$C$118)</f>
        <v>2</v>
      </c>
      <c r="E14" s="30" t="s">
        <v>11</v>
      </c>
      <c r="F14" s="31">
        <v>6510.1869985969488</v>
      </c>
      <c r="G14" s="32">
        <v>19</v>
      </c>
      <c r="H14" s="33">
        <v>81.277556237798791</v>
      </c>
      <c r="I14" s="33">
        <v>75.116873191054111</v>
      </c>
      <c r="J14" s="33">
        <v>153.02784790438932</v>
      </c>
      <c r="K14" s="33">
        <v>536.45942923329835</v>
      </c>
      <c r="L14" s="33">
        <v>673.88415182041388</v>
      </c>
      <c r="M14" s="33">
        <v>730.48228555690469</v>
      </c>
      <c r="N14" s="33">
        <v>667.56757516798064</v>
      </c>
      <c r="O14" s="33">
        <v>905.92741996317375</v>
      </c>
      <c r="P14" s="33">
        <v>0</v>
      </c>
      <c r="Q14" s="33">
        <v>675.76990792032893</v>
      </c>
      <c r="R14" s="33">
        <v>137.94274814222487</v>
      </c>
      <c r="S14" s="33">
        <v>619.01777256932894</v>
      </c>
      <c r="T14" s="33">
        <v>107.46888987975309</v>
      </c>
      <c r="U14" s="33">
        <v>126.68916287334471</v>
      </c>
      <c r="V14" s="33">
        <v>283.53177583089024</v>
      </c>
      <c r="W14" s="33">
        <v>15.961840270180115</v>
      </c>
      <c r="X14" s="33">
        <v>256.88494825669511</v>
      </c>
      <c r="Y14" s="33">
        <v>95.669362459235757</v>
      </c>
      <c r="Z14" s="33">
        <v>168.25729756328874</v>
      </c>
      <c r="AA14" s="33">
        <v>199.25015375666666</v>
      </c>
      <c r="AB14" s="34">
        <v>309.42227733324222</v>
      </c>
      <c r="AC14" s="35">
        <v>3</v>
      </c>
      <c r="AD14" s="36">
        <v>5</v>
      </c>
      <c r="AE14" s="34">
        <v>3514.3208617417708</v>
      </c>
      <c r="AF14" s="35">
        <v>5</v>
      </c>
      <c r="AG14" s="36">
        <v>1</v>
      </c>
      <c r="AH14" s="34">
        <v>0</v>
      </c>
      <c r="AI14" s="35">
        <v>3</v>
      </c>
      <c r="AJ14" s="36">
        <v>0</v>
      </c>
      <c r="AK14" s="34">
        <v>533.65166885416818</v>
      </c>
      <c r="AL14" s="35">
        <v>4</v>
      </c>
      <c r="AM14" s="36">
        <v>4</v>
      </c>
      <c r="AN14" s="34">
        <v>720.06176203588632</v>
      </c>
      <c r="AO14" s="35">
        <v>4</v>
      </c>
      <c r="AP14" s="36">
        <v>5</v>
      </c>
    </row>
    <row r="15" spans="1:42" x14ac:dyDescent="0.2">
      <c r="A15" s="39"/>
      <c r="B15" s="28"/>
      <c r="C15" s="29"/>
      <c r="D15" s="29"/>
      <c r="E15" s="37" t="s">
        <v>62</v>
      </c>
      <c r="F15" s="37"/>
      <c r="G15" s="37">
        <v>19</v>
      </c>
      <c r="H15" s="38">
        <v>16.100000000000001</v>
      </c>
      <c r="I15" s="38">
        <v>33.9</v>
      </c>
      <c r="J15" s="38">
        <v>69.3</v>
      </c>
      <c r="K15" s="38">
        <v>146</v>
      </c>
      <c r="L15" s="38">
        <v>281.10000000000002</v>
      </c>
      <c r="M15" s="38">
        <v>590.5</v>
      </c>
      <c r="N15" s="38">
        <v>1031.3</v>
      </c>
      <c r="O15" s="38">
        <v>2075.6</v>
      </c>
      <c r="P15" s="38">
        <v>0</v>
      </c>
      <c r="Q15" s="38">
        <v>428.78</v>
      </c>
      <c r="R15" s="38">
        <v>78.099999999999994</v>
      </c>
      <c r="S15" s="38">
        <v>681.4</v>
      </c>
      <c r="T15" s="38">
        <v>333</v>
      </c>
      <c r="U15" s="38">
        <v>863.00000000000011</v>
      </c>
      <c r="V15" s="38">
        <v>135</v>
      </c>
      <c r="W15" s="38">
        <v>120</v>
      </c>
      <c r="X15" s="38">
        <v>6.13</v>
      </c>
      <c r="Y15" s="38">
        <v>13.67</v>
      </c>
      <c r="Z15" s="38">
        <v>14.32</v>
      </c>
      <c r="AA15" s="38">
        <v>22.76</v>
      </c>
      <c r="AB15" s="25"/>
      <c r="AC15" s="26"/>
      <c r="AD15" s="27"/>
      <c r="AE15" s="25"/>
      <c r="AF15" s="26"/>
      <c r="AG15" s="27"/>
      <c r="AH15" s="25"/>
      <c r="AI15" s="26"/>
      <c r="AJ15" s="27"/>
      <c r="AK15" s="25"/>
      <c r="AL15" s="26"/>
      <c r="AM15" s="27"/>
      <c r="AN15" s="25"/>
      <c r="AO15" s="26"/>
      <c r="AP15" s="27"/>
    </row>
    <row r="16" spans="1:42" x14ac:dyDescent="0.2">
      <c r="A16" s="39" t="s">
        <v>17</v>
      </c>
      <c r="B16" s="28"/>
      <c r="C16" s="29">
        <f>IF(G17&gt;$B$1,F16,"")</f>
        <v>7310.1264199230163</v>
      </c>
      <c r="D16" s="29">
        <f t="shared" ref="D16" si="6">RANK(C16,$C$4:$C$118)</f>
        <v>1</v>
      </c>
      <c r="E16" s="30" t="s">
        <v>11</v>
      </c>
      <c r="F16" s="31">
        <v>7310.1264199230163</v>
      </c>
      <c r="G16" s="32">
        <v>19</v>
      </c>
      <c r="H16" s="33">
        <v>371.60022131288628</v>
      </c>
      <c r="I16" s="33">
        <v>385.45656662490939</v>
      </c>
      <c r="J16" s="33">
        <v>327.31461045079243</v>
      </c>
      <c r="K16" s="33">
        <v>650.8272349031904</v>
      </c>
      <c r="L16" s="33">
        <v>626.72001586591671</v>
      </c>
      <c r="M16" s="33">
        <v>590.99033425155221</v>
      </c>
      <c r="N16" s="33">
        <v>507.37399939140022</v>
      </c>
      <c r="O16" s="33">
        <v>686.2146828294118</v>
      </c>
      <c r="P16" s="33">
        <v>268.67613798575951</v>
      </c>
      <c r="Q16" s="33">
        <v>582.14008822085907</v>
      </c>
      <c r="R16" s="33">
        <v>402.94150704297226</v>
      </c>
      <c r="S16" s="33">
        <v>0</v>
      </c>
      <c r="T16" s="33">
        <v>365.70420085514752</v>
      </c>
      <c r="U16" s="33">
        <v>284.0660730914903</v>
      </c>
      <c r="V16" s="33">
        <v>389.23685645550279</v>
      </c>
      <c r="W16" s="33">
        <v>19.276360733514949</v>
      </c>
      <c r="X16" s="33">
        <v>324.26707046933848</v>
      </c>
      <c r="Y16" s="33">
        <v>83.508993826658127</v>
      </c>
      <c r="Z16" s="33">
        <v>271.99545682525189</v>
      </c>
      <c r="AA16" s="33">
        <v>171.81600878646142</v>
      </c>
      <c r="AB16" s="34">
        <v>1084.3713983885882</v>
      </c>
      <c r="AC16" s="35">
        <v>3</v>
      </c>
      <c r="AD16" s="36">
        <v>2</v>
      </c>
      <c r="AE16" s="34">
        <v>3062.1262672414709</v>
      </c>
      <c r="AF16" s="35">
        <v>5</v>
      </c>
      <c r="AG16" s="36">
        <v>2</v>
      </c>
      <c r="AH16" s="34">
        <v>0</v>
      </c>
      <c r="AI16" s="35">
        <v>3</v>
      </c>
      <c r="AJ16" s="36">
        <v>0</v>
      </c>
      <c r="AK16" s="34">
        <v>1058.2834911356558</v>
      </c>
      <c r="AL16" s="35">
        <v>4</v>
      </c>
      <c r="AM16" s="36">
        <v>1</v>
      </c>
      <c r="AN16" s="34">
        <v>851.58752990770995</v>
      </c>
      <c r="AO16" s="35">
        <v>4</v>
      </c>
      <c r="AP16" s="36">
        <v>2</v>
      </c>
    </row>
    <row r="17" spans="1:42" x14ac:dyDescent="0.2">
      <c r="A17" s="39"/>
      <c r="B17" s="28"/>
      <c r="C17" s="29"/>
      <c r="D17" s="29"/>
      <c r="E17" s="37" t="s">
        <v>62</v>
      </c>
      <c r="F17" s="37"/>
      <c r="G17" s="37">
        <v>19</v>
      </c>
      <c r="H17" s="38">
        <v>13.6</v>
      </c>
      <c r="I17" s="38">
        <v>27.88</v>
      </c>
      <c r="J17" s="38">
        <v>62.67</v>
      </c>
      <c r="K17" s="38">
        <v>136.19999999999999</v>
      </c>
      <c r="L17" s="38">
        <v>288.75</v>
      </c>
      <c r="M17" s="38">
        <v>635.36</v>
      </c>
      <c r="N17" s="38">
        <v>1120.72</v>
      </c>
      <c r="O17" s="38">
        <v>2370.66</v>
      </c>
      <c r="P17" s="38">
        <v>21.09</v>
      </c>
      <c r="Q17" s="38">
        <v>454.54</v>
      </c>
      <c r="R17" s="38">
        <v>66.95</v>
      </c>
      <c r="S17" s="38">
        <v>0</v>
      </c>
      <c r="T17" s="38">
        <v>491</v>
      </c>
      <c r="U17" s="38">
        <v>1037</v>
      </c>
      <c r="V17" s="38">
        <v>150</v>
      </c>
      <c r="W17" s="38">
        <v>123</v>
      </c>
      <c r="X17" s="38">
        <v>7.28</v>
      </c>
      <c r="Y17" s="38">
        <v>12.86</v>
      </c>
      <c r="Z17" s="38">
        <v>19.97</v>
      </c>
      <c r="AA17" s="38">
        <v>20.74</v>
      </c>
      <c r="AB17" s="25"/>
      <c r="AC17" s="26"/>
      <c r="AD17" s="27"/>
      <c r="AE17" s="25"/>
      <c r="AF17" s="26"/>
      <c r="AG17" s="27"/>
      <c r="AH17" s="25"/>
      <c r="AI17" s="26"/>
      <c r="AJ17" s="27"/>
      <c r="AK17" s="25"/>
      <c r="AL17" s="26"/>
      <c r="AM17" s="27"/>
      <c r="AN17" s="25"/>
      <c r="AO17" s="26"/>
      <c r="AP17" s="27"/>
    </row>
    <row r="18" spans="1:42" x14ac:dyDescent="0.2">
      <c r="A18" s="39" t="s">
        <v>18</v>
      </c>
      <c r="B18" s="28"/>
      <c r="C18" s="29" t="str">
        <f>IF(G19&gt;$B$1,F18,"")</f>
        <v/>
      </c>
      <c r="D18" s="29" t="e">
        <f t="shared" ref="D18" si="7">RANK(C18,$C$4:$C$118)</f>
        <v>#VALUE!</v>
      </c>
      <c r="E18" s="30" t="s">
        <v>11</v>
      </c>
      <c r="F18" s="31">
        <v>2214.6746685730959</v>
      </c>
      <c r="G18" s="32">
        <v>9</v>
      </c>
      <c r="H18" s="33">
        <v>263.64535485531127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295.98604206066676</v>
      </c>
      <c r="U18" s="33">
        <v>133.09735655376616</v>
      </c>
      <c r="V18" s="33">
        <v>250.57744780652234</v>
      </c>
      <c r="W18" s="33">
        <v>159.43093436238351</v>
      </c>
      <c r="X18" s="33">
        <v>373.92069872998246</v>
      </c>
      <c r="Y18" s="33">
        <v>118.68309166881787</v>
      </c>
      <c r="Z18" s="33">
        <v>278.18429437390444</v>
      </c>
      <c r="AA18" s="33">
        <v>341.14944816174113</v>
      </c>
      <c r="AB18" s="34">
        <v>0</v>
      </c>
      <c r="AC18" s="35">
        <v>1</v>
      </c>
      <c r="AD18" s="36">
        <v>0</v>
      </c>
      <c r="AE18" s="34">
        <v>0</v>
      </c>
      <c r="AF18" s="35">
        <v>0</v>
      </c>
      <c r="AG18" s="36">
        <v>0</v>
      </c>
      <c r="AH18" s="34">
        <v>0</v>
      </c>
      <c r="AI18" s="35">
        <v>0</v>
      </c>
      <c r="AJ18" s="36">
        <v>0</v>
      </c>
      <c r="AK18" s="34">
        <v>839.09178078333878</v>
      </c>
      <c r="AL18" s="35">
        <v>4</v>
      </c>
      <c r="AM18" s="36">
        <v>2</v>
      </c>
      <c r="AN18" s="34">
        <v>1111.9375329344459</v>
      </c>
      <c r="AO18" s="35">
        <v>4</v>
      </c>
      <c r="AP18" s="36">
        <v>1</v>
      </c>
    </row>
    <row r="19" spans="1:42" x14ac:dyDescent="0.2">
      <c r="A19" s="39"/>
      <c r="B19" s="28"/>
      <c r="C19" s="29"/>
      <c r="D19" s="29"/>
      <c r="E19" s="37" t="s">
        <v>62</v>
      </c>
      <c r="F19" s="37"/>
      <c r="G19" s="37">
        <v>9</v>
      </c>
      <c r="H19" s="38">
        <v>14.36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453</v>
      </c>
      <c r="U19" s="38">
        <v>871.00000000000011</v>
      </c>
      <c r="V19" s="38">
        <v>130</v>
      </c>
      <c r="W19" s="38">
        <v>210</v>
      </c>
      <c r="X19" s="38">
        <v>8.1199999999999992</v>
      </c>
      <c r="Y19" s="38">
        <v>15.19</v>
      </c>
      <c r="Z19" s="38">
        <v>20.3</v>
      </c>
      <c r="AA19" s="38">
        <v>32.93</v>
      </c>
      <c r="AB19" s="25"/>
      <c r="AC19" s="26"/>
      <c r="AD19" s="27"/>
      <c r="AE19" s="25"/>
      <c r="AF19" s="26"/>
      <c r="AG19" s="27"/>
      <c r="AH19" s="25"/>
      <c r="AI19" s="26"/>
      <c r="AJ19" s="27"/>
      <c r="AK19" s="25"/>
      <c r="AL19" s="26"/>
      <c r="AM19" s="27"/>
      <c r="AN19" s="25"/>
      <c r="AO19" s="26"/>
      <c r="AP19" s="27"/>
    </row>
    <row r="20" spans="1:42" x14ac:dyDescent="0.2">
      <c r="A20" s="39" t="s">
        <v>20</v>
      </c>
      <c r="B20" s="28"/>
      <c r="C20" s="29">
        <f>IF(G21&gt;$B$1,F20,"")</f>
        <v>2972.7825929968153</v>
      </c>
      <c r="D20" s="29">
        <f t="shared" ref="D20" si="8">RANK(C20,$C$4:$C$118)</f>
        <v>5</v>
      </c>
      <c r="E20" s="30" t="s">
        <v>11</v>
      </c>
      <c r="F20" s="31">
        <v>2972.7825929968153</v>
      </c>
      <c r="G20" s="32">
        <v>12</v>
      </c>
      <c r="H20" s="33">
        <v>356.45484666815599</v>
      </c>
      <c r="I20" s="33">
        <v>300.53624795197027</v>
      </c>
      <c r="J20" s="33">
        <v>381.59134601153931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438.39378692755611</v>
      </c>
      <c r="R20" s="33">
        <v>209.7689411619734</v>
      </c>
      <c r="S20" s="33">
        <v>0</v>
      </c>
      <c r="T20" s="33">
        <v>217.54604442210456</v>
      </c>
      <c r="U20" s="33">
        <v>90.233110043222226</v>
      </c>
      <c r="V20" s="33">
        <v>218.85897886918931</v>
      </c>
      <c r="W20" s="33">
        <v>0</v>
      </c>
      <c r="X20" s="33">
        <v>280.82171090248926</v>
      </c>
      <c r="Y20" s="33">
        <v>84.706457873464842</v>
      </c>
      <c r="Z20" s="33">
        <v>181.75594511020103</v>
      </c>
      <c r="AA20" s="33">
        <v>212.11517705494916</v>
      </c>
      <c r="AB20" s="34">
        <v>1038.5824406316656</v>
      </c>
      <c r="AC20" s="35">
        <v>3</v>
      </c>
      <c r="AD20" s="36">
        <v>3</v>
      </c>
      <c r="AE20" s="34">
        <v>0</v>
      </c>
      <c r="AF20" s="35">
        <v>0</v>
      </c>
      <c r="AG20" s="36">
        <v>0</v>
      </c>
      <c r="AH20" s="34">
        <v>0</v>
      </c>
      <c r="AI20" s="35">
        <v>2</v>
      </c>
      <c r="AJ20" s="36">
        <v>0</v>
      </c>
      <c r="AK20" s="34">
        <v>0</v>
      </c>
      <c r="AL20" s="35">
        <v>3</v>
      </c>
      <c r="AM20" s="36">
        <v>0</v>
      </c>
      <c r="AN20" s="34">
        <v>759.39929094110437</v>
      </c>
      <c r="AO20" s="35">
        <v>4</v>
      </c>
      <c r="AP20" s="36">
        <v>4</v>
      </c>
    </row>
    <row r="21" spans="1:42" x14ac:dyDescent="0.2">
      <c r="A21" s="39"/>
      <c r="B21" s="28"/>
      <c r="C21" s="29"/>
      <c r="D21" s="29"/>
      <c r="E21" s="37" t="s">
        <v>62</v>
      </c>
      <c r="F21" s="37"/>
      <c r="G21" s="37">
        <v>12</v>
      </c>
      <c r="H21" s="38">
        <v>13.7</v>
      </c>
      <c r="I21" s="38">
        <v>29.18</v>
      </c>
      <c r="J21" s="38">
        <v>60.96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498.28</v>
      </c>
      <c r="R21" s="38">
        <v>74.5</v>
      </c>
      <c r="S21" s="38">
        <v>0</v>
      </c>
      <c r="T21" s="38">
        <v>407</v>
      </c>
      <c r="U21" s="38">
        <v>815</v>
      </c>
      <c r="V21" s="38">
        <v>125</v>
      </c>
      <c r="W21" s="38">
        <v>0</v>
      </c>
      <c r="X21" s="38">
        <v>6.54</v>
      </c>
      <c r="Y21" s="38">
        <v>12.94</v>
      </c>
      <c r="Z21" s="38">
        <v>15.07</v>
      </c>
      <c r="AA21" s="38">
        <v>23.7</v>
      </c>
      <c r="AB21" s="25"/>
      <c r="AC21" s="26"/>
      <c r="AD21" s="27"/>
      <c r="AE21" s="25"/>
      <c r="AF21" s="26"/>
      <c r="AG21" s="27"/>
      <c r="AH21" s="25"/>
      <c r="AI21" s="26"/>
      <c r="AJ21" s="27"/>
      <c r="AK21" s="25"/>
      <c r="AL21" s="26"/>
      <c r="AM21" s="27"/>
      <c r="AN21" s="25"/>
      <c r="AO21" s="26"/>
      <c r="AP21" s="27"/>
    </row>
    <row r="22" spans="1:42" x14ac:dyDescent="0.2">
      <c r="A22" s="39" t="s">
        <v>21</v>
      </c>
      <c r="B22" s="28"/>
      <c r="C22" s="29" t="str">
        <f>IF(G23&gt;$B$1,F22,"")</f>
        <v/>
      </c>
      <c r="D22" s="29" t="e">
        <f t="shared" ref="D22" si="9">RANK(C22,$C$4:$C$118)</f>
        <v>#VALUE!</v>
      </c>
      <c r="E22" s="30" t="s">
        <v>11</v>
      </c>
      <c r="F22" s="31">
        <v>2925.2148372139004</v>
      </c>
      <c r="G22" s="32">
        <v>5</v>
      </c>
      <c r="H22" s="33">
        <v>774.10726416690454</v>
      </c>
      <c r="I22" s="33">
        <v>778.25208155149744</v>
      </c>
      <c r="J22" s="33">
        <v>695.74887713258067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328.05480654405096</v>
      </c>
      <c r="V22" s="33">
        <v>0</v>
      </c>
      <c r="W22" s="33">
        <v>0</v>
      </c>
      <c r="X22" s="33">
        <v>349.05180781886651</v>
      </c>
      <c r="Y22" s="33">
        <v>0</v>
      </c>
      <c r="Z22" s="33">
        <v>0</v>
      </c>
      <c r="AA22" s="33">
        <v>0</v>
      </c>
      <c r="AB22" s="34">
        <v>2248.1082228509827</v>
      </c>
      <c r="AC22" s="35">
        <v>3</v>
      </c>
      <c r="AD22" s="36">
        <v>1</v>
      </c>
      <c r="AE22" s="34">
        <v>0</v>
      </c>
      <c r="AF22" s="35">
        <v>0</v>
      </c>
      <c r="AG22" s="36">
        <v>0</v>
      </c>
      <c r="AH22" s="34">
        <v>0</v>
      </c>
      <c r="AI22" s="35">
        <v>0</v>
      </c>
      <c r="AJ22" s="36">
        <v>0</v>
      </c>
      <c r="AK22" s="34">
        <v>0</v>
      </c>
      <c r="AL22" s="35">
        <v>1</v>
      </c>
      <c r="AM22" s="36">
        <v>0</v>
      </c>
      <c r="AN22" s="34">
        <v>0</v>
      </c>
      <c r="AO22" s="35">
        <v>1</v>
      </c>
      <c r="AP22" s="36">
        <v>0</v>
      </c>
    </row>
    <row r="23" spans="1:42" x14ac:dyDescent="0.2">
      <c r="A23" s="39"/>
      <c r="B23" s="28"/>
      <c r="C23" s="29"/>
      <c r="D23" s="29"/>
      <c r="E23" s="37" t="s">
        <v>62</v>
      </c>
      <c r="F23" s="37"/>
      <c r="G23" s="37">
        <v>5</v>
      </c>
      <c r="H23" s="38">
        <v>11.4</v>
      </c>
      <c r="I23" s="38">
        <v>23.08</v>
      </c>
      <c r="J23" s="38">
        <v>52.68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1080</v>
      </c>
      <c r="V23" s="38">
        <v>0</v>
      </c>
      <c r="W23" s="38">
        <v>0</v>
      </c>
      <c r="X23" s="38">
        <v>7.7</v>
      </c>
      <c r="Y23" s="38">
        <v>0</v>
      </c>
      <c r="Z23" s="38">
        <v>0</v>
      </c>
      <c r="AA23" s="38">
        <v>0</v>
      </c>
      <c r="AB23" s="25"/>
      <c r="AC23" s="26"/>
      <c r="AD23" s="27"/>
      <c r="AE23" s="25"/>
      <c r="AF23" s="26"/>
      <c r="AG23" s="27"/>
      <c r="AH23" s="25"/>
      <c r="AI23" s="26"/>
      <c r="AJ23" s="27"/>
      <c r="AK23" s="25"/>
      <c r="AL23" s="26"/>
      <c r="AM23" s="27"/>
      <c r="AN23" s="25"/>
      <c r="AO23" s="26"/>
      <c r="AP23" s="27"/>
    </row>
    <row r="24" spans="1:42" x14ac:dyDescent="0.2">
      <c r="A24" s="39" t="s">
        <v>22</v>
      </c>
      <c r="B24" s="28"/>
      <c r="C24" s="29">
        <f>IF(G25&gt;$B$1,F24,"")</f>
        <v>6353.7176219074017</v>
      </c>
      <c r="D24" s="29">
        <f t="shared" ref="D24" si="10">RANK(C24,$C$4:$C$118)</f>
        <v>3</v>
      </c>
      <c r="E24" s="30" t="s">
        <v>11</v>
      </c>
      <c r="F24" s="31">
        <v>6353.7176219074017</v>
      </c>
      <c r="G24" s="32">
        <v>18</v>
      </c>
      <c r="H24" s="33">
        <v>218.35255428185806</v>
      </c>
      <c r="I24" s="33">
        <v>248.46992589306578</v>
      </c>
      <c r="J24" s="33">
        <v>0</v>
      </c>
      <c r="K24" s="33">
        <v>617.11649092722337</v>
      </c>
      <c r="L24" s="33">
        <v>673.25749556684877</v>
      </c>
      <c r="M24" s="33">
        <v>716.2986693974533</v>
      </c>
      <c r="N24" s="33">
        <v>0</v>
      </c>
      <c r="O24" s="33">
        <v>869.85607488589153</v>
      </c>
      <c r="P24" s="33">
        <v>2.1539148894509474</v>
      </c>
      <c r="Q24" s="33">
        <v>766.57189831007815</v>
      </c>
      <c r="R24" s="33">
        <v>171.36926596275555</v>
      </c>
      <c r="S24" s="33">
        <v>681.27480708488145</v>
      </c>
      <c r="T24" s="33">
        <v>252.5001327863051</v>
      </c>
      <c r="U24" s="33">
        <v>90.233110043222226</v>
      </c>
      <c r="V24" s="33">
        <v>317.66102205231579</v>
      </c>
      <c r="W24" s="33">
        <v>130.80349055750798</v>
      </c>
      <c r="X24" s="33">
        <v>212.2243868893724</v>
      </c>
      <c r="Y24" s="33">
        <v>88.453686072451973</v>
      </c>
      <c r="Z24" s="33">
        <v>149.34762740297711</v>
      </c>
      <c r="AA24" s="33">
        <v>147.77306890374334</v>
      </c>
      <c r="AB24" s="34">
        <v>0</v>
      </c>
      <c r="AC24" s="35">
        <v>2</v>
      </c>
      <c r="AD24" s="36">
        <v>0</v>
      </c>
      <c r="AE24" s="34">
        <v>0</v>
      </c>
      <c r="AF24" s="35">
        <v>4</v>
      </c>
      <c r="AG24" s="36">
        <v>0</v>
      </c>
      <c r="AH24" s="34">
        <v>1621.3698862471661</v>
      </c>
      <c r="AI24" s="35">
        <v>4</v>
      </c>
      <c r="AJ24" s="36">
        <v>1</v>
      </c>
      <c r="AK24" s="34">
        <v>791.19775543935111</v>
      </c>
      <c r="AL24" s="35">
        <v>4</v>
      </c>
      <c r="AM24" s="36">
        <v>3</v>
      </c>
      <c r="AN24" s="34">
        <v>597.79876926854479</v>
      </c>
      <c r="AO24" s="35">
        <v>4</v>
      </c>
      <c r="AP24" s="36">
        <v>6</v>
      </c>
    </row>
    <row r="25" spans="1:42" x14ac:dyDescent="0.2">
      <c r="A25" s="39"/>
      <c r="B25" s="28"/>
      <c r="C25" s="29"/>
      <c r="D25" s="29"/>
      <c r="E25" s="37" t="s">
        <v>62</v>
      </c>
      <c r="F25" s="37"/>
      <c r="G25" s="37">
        <v>18</v>
      </c>
      <c r="H25" s="38">
        <v>14.72</v>
      </c>
      <c r="I25" s="38">
        <v>30.06</v>
      </c>
      <c r="J25" s="38">
        <v>0</v>
      </c>
      <c r="K25" s="38">
        <v>139</v>
      </c>
      <c r="L25" s="38">
        <v>281.2</v>
      </c>
      <c r="M25" s="38">
        <v>594.87</v>
      </c>
      <c r="N25" s="38">
        <v>0</v>
      </c>
      <c r="O25" s="38">
        <v>2121.5</v>
      </c>
      <c r="P25" s="38">
        <v>27.9</v>
      </c>
      <c r="Q25" s="38">
        <v>405.37</v>
      </c>
      <c r="R25" s="38">
        <v>76.34</v>
      </c>
      <c r="S25" s="38">
        <v>656.9</v>
      </c>
      <c r="T25" s="38">
        <v>428</v>
      </c>
      <c r="U25" s="38">
        <v>815</v>
      </c>
      <c r="V25" s="38">
        <v>140</v>
      </c>
      <c r="W25" s="38">
        <v>195</v>
      </c>
      <c r="X25" s="38">
        <v>5.36</v>
      </c>
      <c r="Y25" s="38">
        <v>13.19</v>
      </c>
      <c r="Z25" s="38">
        <v>13.26</v>
      </c>
      <c r="AA25" s="38">
        <v>18.95</v>
      </c>
      <c r="AB25" s="25"/>
      <c r="AC25" s="26"/>
      <c r="AD25" s="27"/>
      <c r="AE25" s="25"/>
      <c r="AF25" s="26"/>
      <c r="AG25" s="27"/>
      <c r="AH25" s="25"/>
      <c r="AI25" s="26"/>
      <c r="AJ25" s="27"/>
      <c r="AK25" s="25"/>
      <c r="AL25" s="26"/>
      <c r="AM25" s="27"/>
      <c r="AN25" s="25"/>
      <c r="AO25" s="26"/>
      <c r="AP25" s="27"/>
    </row>
    <row r="26" spans="1:42" x14ac:dyDescent="0.2">
      <c r="A26" s="39" t="s">
        <v>23</v>
      </c>
      <c r="B26" s="28"/>
      <c r="C26" s="29" t="str">
        <f>IF(G27&gt;$B$1,F26,"")</f>
        <v/>
      </c>
      <c r="D26" s="29" t="e">
        <f t="shared" ref="D26" si="11">RANK(C26,$C$4:$C$118)</f>
        <v>#VALUE!</v>
      </c>
      <c r="E26" s="30" t="s">
        <v>11</v>
      </c>
      <c r="F26" s="31">
        <v>0</v>
      </c>
      <c r="G26" s="32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33">
        <v>0</v>
      </c>
      <c r="Z26" s="33">
        <v>0</v>
      </c>
      <c r="AA26" s="33">
        <v>0</v>
      </c>
      <c r="AB26" s="34">
        <v>0</v>
      </c>
      <c r="AC26" s="35">
        <v>0</v>
      </c>
      <c r="AD26" s="36">
        <v>0</v>
      </c>
      <c r="AE26" s="34">
        <v>0</v>
      </c>
      <c r="AF26" s="35">
        <v>0</v>
      </c>
      <c r="AG26" s="36">
        <v>0</v>
      </c>
      <c r="AH26" s="34">
        <v>0</v>
      </c>
      <c r="AI26" s="35">
        <v>0</v>
      </c>
      <c r="AJ26" s="36">
        <v>0</v>
      </c>
      <c r="AK26" s="34">
        <v>0</v>
      </c>
      <c r="AL26" s="35">
        <v>0</v>
      </c>
      <c r="AM26" s="36">
        <v>0</v>
      </c>
      <c r="AN26" s="34">
        <v>0</v>
      </c>
      <c r="AO26" s="35">
        <v>0</v>
      </c>
      <c r="AP26" s="36">
        <v>0</v>
      </c>
    </row>
    <row r="27" spans="1:42" x14ac:dyDescent="0.2">
      <c r="A27" s="39"/>
      <c r="B27" s="28"/>
      <c r="C27" s="29"/>
      <c r="D27" s="29"/>
      <c r="E27" s="37" t="s">
        <v>62</v>
      </c>
      <c r="F27" s="37"/>
      <c r="G27" s="37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8">
        <v>0</v>
      </c>
      <c r="X27" s="38">
        <v>0</v>
      </c>
      <c r="Y27" s="38">
        <v>0</v>
      </c>
      <c r="Z27" s="38">
        <v>0</v>
      </c>
      <c r="AA27" s="38">
        <v>0</v>
      </c>
      <c r="AB27" s="25"/>
      <c r="AC27" s="26"/>
      <c r="AD27" s="27"/>
      <c r="AE27" s="25"/>
      <c r="AF27" s="26"/>
      <c r="AG27" s="27"/>
      <c r="AH27" s="25"/>
      <c r="AI27" s="26"/>
      <c r="AJ27" s="27"/>
      <c r="AK27" s="25"/>
      <c r="AL27" s="26"/>
      <c r="AM27" s="27"/>
      <c r="AN27" s="25"/>
      <c r="AO27" s="26"/>
      <c r="AP27" s="27"/>
    </row>
    <row r="28" spans="1:42" x14ac:dyDescent="0.2">
      <c r="A28" s="39" t="s">
        <v>24</v>
      </c>
      <c r="B28" s="28"/>
      <c r="C28" s="29" t="str">
        <f>IF(G29&gt;$B$1,F28,"")</f>
        <v/>
      </c>
      <c r="D28" s="29" t="e">
        <f t="shared" ref="D28" si="12">RANK(C28,$C$4:$C$118)</f>
        <v>#VALUE!</v>
      </c>
      <c r="E28" s="30" t="s">
        <v>11</v>
      </c>
      <c r="F28" s="31">
        <v>2884.8601028302646</v>
      </c>
      <c r="G28" s="32">
        <v>5</v>
      </c>
      <c r="H28" s="33">
        <v>651.44894145195303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557.74329690259526</v>
      </c>
      <c r="Q28" s="33">
        <v>0</v>
      </c>
      <c r="R28" s="33">
        <v>0</v>
      </c>
      <c r="S28" s="33">
        <v>0</v>
      </c>
      <c r="T28" s="33">
        <v>617.54363874461922</v>
      </c>
      <c r="U28" s="33">
        <v>518.2919066579484</v>
      </c>
      <c r="V28" s="33">
        <v>0</v>
      </c>
      <c r="W28" s="33">
        <v>0</v>
      </c>
      <c r="X28" s="33">
        <v>0</v>
      </c>
      <c r="Y28" s="33">
        <v>0</v>
      </c>
      <c r="Z28" s="33">
        <v>0</v>
      </c>
      <c r="AA28" s="33">
        <v>539.83231907314848</v>
      </c>
      <c r="AB28" s="34">
        <v>0</v>
      </c>
      <c r="AC28" s="35">
        <v>1</v>
      </c>
      <c r="AD28" s="36">
        <v>0</v>
      </c>
      <c r="AE28" s="34">
        <v>0</v>
      </c>
      <c r="AF28" s="35">
        <v>0</v>
      </c>
      <c r="AG28" s="36">
        <v>0</v>
      </c>
      <c r="AH28" s="34">
        <v>0</v>
      </c>
      <c r="AI28" s="35">
        <v>1</v>
      </c>
      <c r="AJ28" s="36">
        <v>0</v>
      </c>
      <c r="AK28" s="34">
        <v>0</v>
      </c>
      <c r="AL28" s="35">
        <v>2</v>
      </c>
      <c r="AM28" s="36">
        <v>0</v>
      </c>
      <c r="AN28" s="34">
        <v>0</v>
      </c>
      <c r="AO28" s="35">
        <v>1</v>
      </c>
      <c r="AP28" s="36">
        <v>0</v>
      </c>
    </row>
    <row r="29" spans="1:42" x14ac:dyDescent="0.2">
      <c r="A29" s="39"/>
      <c r="B29" s="28"/>
      <c r="C29" s="29"/>
      <c r="D29" s="29"/>
      <c r="E29" s="37" t="s">
        <v>62</v>
      </c>
      <c r="F29" s="37"/>
      <c r="G29" s="37">
        <v>5</v>
      </c>
      <c r="H29" s="38">
        <v>12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17.66</v>
      </c>
      <c r="Q29" s="38">
        <v>0</v>
      </c>
      <c r="R29" s="38">
        <v>0</v>
      </c>
      <c r="S29" s="38">
        <v>0</v>
      </c>
      <c r="T29" s="38">
        <v>614</v>
      </c>
      <c r="U29" s="38">
        <v>1250</v>
      </c>
      <c r="V29" s="38">
        <v>0</v>
      </c>
      <c r="W29" s="38">
        <v>0</v>
      </c>
      <c r="X29" s="38">
        <v>0</v>
      </c>
      <c r="Y29" s="38">
        <v>0</v>
      </c>
      <c r="Z29" s="38">
        <v>0</v>
      </c>
      <c r="AA29" s="38">
        <v>46.66</v>
      </c>
      <c r="AB29" s="25"/>
      <c r="AC29" s="26"/>
      <c r="AD29" s="27"/>
      <c r="AE29" s="25"/>
      <c r="AF29" s="26"/>
      <c r="AG29" s="27"/>
      <c r="AH29" s="25"/>
      <c r="AI29" s="26"/>
      <c r="AJ29" s="27"/>
      <c r="AK29" s="25"/>
      <c r="AL29" s="26"/>
      <c r="AM29" s="27"/>
      <c r="AN29" s="25"/>
      <c r="AO29" s="26"/>
      <c r="AP29" s="27"/>
    </row>
    <row r="30" spans="1:42" x14ac:dyDescent="0.2">
      <c r="A30" s="39" t="s">
        <v>25</v>
      </c>
      <c r="B30" s="28"/>
      <c r="C30" s="29" t="str">
        <f>IF(G31&gt;$B$1,F30,"")</f>
        <v/>
      </c>
      <c r="D30" s="29" t="e">
        <f t="shared" ref="D30" si="13">RANK(C30,$C$4:$C$118)</f>
        <v>#VALUE!</v>
      </c>
      <c r="E30" s="30" t="s">
        <v>11</v>
      </c>
      <c r="F30" s="31">
        <v>1040.1501933182014</v>
      </c>
      <c r="G30" s="32">
        <v>8</v>
      </c>
      <c r="H30" s="33">
        <v>81.277556237798791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59.415170744911862</v>
      </c>
      <c r="U30" s="33">
        <v>22.552326869085796</v>
      </c>
      <c r="V30" s="33">
        <v>188.44678475981837</v>
      </c>
      <c r="W30" s="33">
        <v>199.76343257934212</v>
      </c>
      <c r="X30" s="33">
        <v>0</v>
      </c>
      <c r="Y30" s="33">
        <v>121.88043752697511</v>
      </c>
      <c r="Z30" s="33">
        <v>152.36636414277746</v>
      </c>
      <c r="AA30" s="33">
        <v>214.448120457492</v>
      </c>
      <c r="AB30" s="34">
        <v>0</v>
      </c>
      <c r="AC30" s="35">
        <v>1</v>
      </c>
      <c r="AD30" s="36">
        <v>0</v>
      </c>
      <c r="AE30" s="34">
        <v>0</v>
      </c>
      <c r="AF30" s="35">
        <v>0</v>
      </c>
      <c r="AG30" s="36">
        <v>0</v>
      </c>
      <c r="AH30" s="34">
        <v>0</v>
      </c>
      <c r="AI30" s="35">
        <v>0</v>
      </c>
      <c r="AJ30" s="36">
        <v>0</v>
      </c>
      <c r="AK30" s="34">
        <v>470.17771495315816</v>
      </c>
      <c r="AL30" s="35">
        <v>4</v>
      </c>
      <c r="AM30" s="36">
        <v>5</v>
      </c>
      <c r="AN30" s="34">
        <v>0</v>
      </c>
      <c r="AO30" s="35">
        <v>3</v>
      </c>
      <c r="AP30" s="36">
        <v>0</v>
      </c>
    </row>
    <row r="31" spans="1:42" x14ac:dyDescent="0.2">
      <c r="A31" s="39"/>
      <c r="B31" s="28"/>
      <c r="C31" s="29"/>
      <c r="D31" s="29"/>
      <c r="E31" s="37" t="s">
        <v>62</v>
      </c>
      <c r="F31" s="37"/>
      <c r="G31" s="37">
        <v>8</v>
      </c>
      <c r="H31" s="38">
        <v>16.100000000000001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294</v>
      </c>
      <c r="U31" s="38">
        <v>705</v>
      </c>
      <c r="V31" s="38">
        <v>120</v>
      </c>
      <c r="W31" s="38">
        <v>229.99999999999997</v>
      </c>
      <c r="X31" s="38">
        <v>0</v>
      </c>
      <c r="Y31" s="38">
        <v>15.4</v>
      </c>
      <c r="Z31" s="38">
        <v>13.43</v>
      </c>
      <c r="AA31" s="38">
        <v>23.87</v>
      </c>
      <c r="AB31" s="25"/>
      <c r="AC31" s="26"/>
      <c r="AD31" s="27"/>
      <c r="AE31" s="25"/>
      <c r="AF31" s="26"/>
      <c r="AG31" s="27"/>
      <c r="AH31" s="25"/>
      <c r="AI31" s="26"/>
      <c r="AJ31" s="27"/>
      <c r="AK31" s="25"/>
      <c r="AL31" s="26"/>
      <c r="AM31" s="27"/>
      <c r="AN31" s="25"/>
      <c r="AO31" s="26"/>
      <c r="AP31" s="27"/>
    </row>
    <row r="32" spans="1:42" x14ac:dyDescent="0.2">
      <c r="A32" s="39" t="s">
        <v>26</v>
      </c>
      <c r="B32" s="28"/>
      <c r="C32" s="29" t="str">
        <f>IF(G33&gt;$B$1,F32,"")</f>
        <v/>
      </c>
      <c r="D32" s="29" t="e">
        <f t="shared" ref="D32" si="14">RANK(C32,$C$4:$C$118)</f>
        <v>#VALUE!</v>
      </c>
      <c r="E32" s="30" t="s">
        <v>11</v>
      </c>
      <c r="F32" s="31">
        <v>486.5592183679849</v>
      </c>
      <c r="G32" s="32">
        <v>3</v>
      </c>
      <c r="H32" s="33">
        <v>174.72980640617487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3">
        <v>0</v>
      </c>
      <c r="V32" s="33">
        <v>0</v>
      </c>
      <c r="W32" s="33">
        <v>103.72034407767401</v>
      </c>
      <c r="X32" s="33">
        <v>0</v>
      </c>
      <c r="Y32" s="33">
        <v>0</v>
      </c>
      <c r="Z32" s="33">
        <v>208.10906788413598</v>
      </c>
      <c r="AA32" s="33">
        <v>0</v>
      </c>
      <c r="AB32" s="34">
        <v>0</v>
      </c>
      <c r="AC32" s="35">
        <v>1</v>
      </c>
      <c r="AD32" s="36">
        <v>0</v>
      </c>
      <c r="AE32" s="34">
        <v>0</v>
      </c>
      <c r="AF32" s="35">
        <v>0</v>
      </c>
      <c r="AG32" s="36">
        <v>0</v>
      </c>
      <c r="AH32" s="34">
        <v>0</v>
      </c>
      <c r="AI32" s="35">
        <v>0</v>
      </c>
      <c r="AJ32" s="36">
        <v>0</v>
      </c>
      <c r="AK32" s="34">
        <v>0</v>
      </c>
      <c r="AL32" s="35">
        <v>1</v>
      </c>
      <c r="AM32" s="36">
        <v>0</v>
      </c>
      <c r="AN32" s="34">
        <v>0</v>
      </c>
      <c r="AO32" s="35">
        <v>1</v>
      </c>
      <c r="AP32" s="36">
        <v>0</v>
      </c>
    </row>
    <row r="33" spans="1:42" x14ac:dyDescent="0.2">
      <c r="A33" s="39"/>
      <c r="B33" s="28"/>
      <c r="C33" s="29"/>
      <c r="D33" s="29"/>
      <c r="E33" s="37" t="s">
        <v>62</v>
      </c>
      <c r="F33" s="37"/>
      <c r="G33" s="37">
        <v>3</v>
      </c>
      <c r="H33" s="38">
        <v>15.1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8">
        <v>180</v>
      </c>
      <c r="X33" s="38">
        <v>0</v>
      </c>
      <c r="Y33" s="38">
        <v>0</v>
      </c>
      <c r="Z33" s="38">
        <v>16.52</v>
      </c>
      <c r="AA33" s="38">
        <v>0</v>
      </c>
      <c r="AB33" s="25"/>
      <c r="AC33" s="26"/>
      <c r="AD33" s="27"/>
      <c r="AE33" s="25"/>
      <c r="AF33" s="26"/>
      <c r="AG33" s="27"/>
      <c r="AH33" s="25"/>
      <c r="AI33" s="26"/>
      <c r="AJ33" s="27"/>
      <c r="AK33" s="25"/>
      <c r="AL33" s="26"/>
      <c r="AM33" s="27"/>
      <c r="AN33" s="25"/>
      <c r="AO33" s="26"/>
      <c r="AP33" s="27"/>
    </row>
    <row r="34" spans="1:42" x14ac:dyDescent="0.2">
      <c r="A34" s="39" t="s">
        <v>19</v>
      </c>
      <c r="B34" s="28"/>
      <c r="C34" s="29" t="str">
        <f>IF(G35&gt;$B$1,F34,"")</f>
        <v/>
      </c>
      <c r="D34" s="29" t="e">
        <f t="shared" ref="D34" si="15">RANK(C34,$C$4:$C$118)</f>
        <v>#VALUE!</v>
      </c>
      <c r="E34" s="30" t="s">
        <v>11</v>
      </c>
      <c r="F34" s="31">
        <v>2829.9528531397641</v>
      </c>
      <c r="G34" s="32">
        <v>7</v>
      </c>
      <c r="H34" s="33">
        <v>383.91919373693219</v>
      </c>
      <c r="I34" s="33">
        <v>0</v>
      </c>
      <c r="J34" s="33">
        <v>358.60339020757669</v>
      </c>
      <c r="K34" s="33">
        <v>0</v>
      </c>
      <c r="L34" s="33">
        <v>571.21734641939941</v>
      </c>
      <c r="M34" s="33">
        <v>0</v>
      </c>
      <c r="N34" s="33">
        <v>0</v>
      </c>
      <c r="O34" s="33">
        <v>0</v>
      </c>
      <c r="P34" s="33">
        <v>202.78867040360302</v>
      </c>
      <c r="Q34" s="33">
        <v>619.79493064022984</v>
      </c>
      <c r="R34" s="33">
        <v>355.94655820941341</v>
      </c>
      <c r="S34" s="33">
        <v>0</v>
      </c>
      <c r="T34" s="33">
        <v>337.68276352260966</v>
      </c>
      <c r="U34" s="33">
        <v>0</v>
      </c>
      <c r="V34" s="33">
        <v>0</v>
      </c>
      <c r="W34" s="33">
        <v>0</v>
      </c>
      <c r="X34" s="33">
        <v>0</v>
      </c>
      <c r="Y34" s="33">
        <v>0</v>
      </c>
      <c r="Z34" s="33">
        <v>0</v>
      </c>
      <c r="AA34" s="33">
        <v>0</v>
      </c>
      <c r="AB34" s="34">
        <v>0</v>
      </c>
      <c r="AC34" s="35">
        <v>2</v>
      </c>
      <c r="AD34" s="36">
        <v>0</v>
      </c>
      <c r="AE34" s="34">
        <v>0</v>
      </c>
      <c r="AF34" s="35">
        <v>1</v>
      </c>
      <c r="AG34" s="36">
        <v>0</v>
      </c>
      <c r="AH34" s="34">
        <v>0</v>
      </c>
      <c r="AI34" s="35">
        <v>3</v>
      </c>
      <c r="AJ34" s="36">
        <v>0</v>
      </c>
      <c r="AK34" s="34">
        <v>0</v>
      </c>
      <c r="AL34" s="35">
        <v>1</v>
      </c>
      <c r="AM34" s="36">
        <v>0</v>
      </c>
      <c r="AN34" s="34">
        <v>0</v>
      </c>
      <c r="AO34" s="35">
        <v>0</v>
      </c>
      <c r="AP34" s="36">
        <v>0</v>
      </c>
    </row>
    <row r="35" spans="1:42" x14ac:dyDescent="0.2">
      <c r="A35" s="39"/>
      <c r="B35" s="28"/>
      <c r="C35" s="29"/>
      <c r="D35" s="29"/>
      <c r="E35" s="37" t="s">
        <v>62</v>
      </c>
      <c r="F35" s="37"/>
      <c r="G35" s="37">
        <v>7</v>
      </c>
      <c r="H35" s="38">
        <v>13.52</v>
      </c>
      <c r="I35" s="38">
        <v>0</v>
      </c>
      <c r="J35" s="38">
        <v>61.67</v>
      </c>
      <c r="K35" s="38">
        <v>0</v>
      </c>
      <c r="L35" s="38">
        <v>298.10000000000002</v>
      </c>
      <c r="M35" s="38">
        <v>0</v>
      </c>
      <c r="N35" s="38">
        <v>0</v>
      </c>
      <c r="O35" s="38">
        <v>0</v>
      </c>
      <c r="P35" s="38">
        <v>22.1</v>
      </c>
      <c r="Q35" s="38">
        <v>443.96</v>
      </c>
      <c r="R35" s="38">
        <v>68.599999999999994</v>
      </c>
      <c r="S35" s="38">
        <v>0</v>
      </c>
      <c r="T35" s="38">
        <v>476</v>
      </c>
      <c r="U35" s="38">
        <v>0</v>
      </c>
      <c r="V35" s="38">
        <v>0</v>
      </c>
      <c r="W35" s="38">
        <v>0</v>
      </c>
      <c r="X35" s="38">
        <v>0</v>
      </c>
      <c r="Y35" s="38">
        <v>0</v>
      </c>
      <c r="Z35" s="38">
        <v>0</v>
      </c>
      <c r="AA35" s="38">
        <v>0</v>
      </c>
      <c r="AB35" s="25"/>
      <c r="AC35" s="26"/>
      <c r="AD35" s="27"/>
      <c r="AE35" s="25"/>
      <c r="AF35" s="26"/>
      <c r="AG35" s="27"/>
      <c r="AH35" s="25"/>
      <c r="AI35" s="26"/>
      <c r="AJ35" s="27"/>
      <c r="AK35" s="25"/>
      <c r="AL35" s="26"/>
      <c r="AM35" s="27"/>
      <c r="AN35" s="25"/>
      <c r="AO35" s="26"/>
      <c r="AP35" s="27"/>
    </row>
    <row r="36" spans="1:42" x14ac:dyDescent="0.2">
      <c r="A36" s="39"/>
      <c r="B36" s="28"/>
      <c r="C36" s="29" t="str">
        <f>IF(G37&gt;$B$1,F36,"")</f>
        <v/>
      </c>
      <c r="D36" s="29" t="e">
        <f t="shared" ref="D36" si="16">RANK(C36,$C$4:$C$118)</f>
        <v>#VALUE!</v>
      </c>
      <c r="E36" s="30" t="s">
        <v>11</v>
      </c>
      <c r="F36" s="31">
        <v>0</v>
      </c>
      <c r="G36" s="32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33">
        <v>0</v>
      </c>
      <c r="V36" s="33">
        <v>0</v>
      </c>
      <c r="W36" s="33">
        <v>0</v>
      </c>
      <c r="X36" s="33">
        <v>0</v>
      </c>
      <c r="Y36" s="33">
        <v>0</v>
      </c>
      <c r="Z36" s="33">
        <v>0</v>
      </c>
      <c r="AA36" s="33">
        <v>0</v>
      </c>
      <c r="AB36" s="34">
        <v>0</v>
      </c>
      <c r="AC36" s="35">
        <v>0</v>
      </c>
      <c r="AD36" s="36">
        <v>0</v>
      </c>
      <c r="AE36" s="34">
        <v>0</v>
      </c>
      <c r="AF36" s="35">
        <v>0</v>
      </c>
      <c r="AG36" s="36">
        <v>0</v>
      </c>
      <c r="AH36" s="34">
        <v>0</v>
      </c>
      <c r="AI36" s="35">
        <v>0</v>
      </c>
      <c r="AJ36" s="36">
        <v>0</v>
      </c>
      <c r="AK36" s="34">
        <v>0</v>
      </c>
      <c r="AL36" s="35">
        <v>0</v>
      </c>
      <c r="AM36" s="36">
        <v>0</v>
      </c>
      <c r="AN36" s="34">
        <v>0</v>
      </c>
      <c r="AO36" s="35">
        <v>0</v>
      </c>
      <c r="AP36" s="36">
        <v>0</v>
      </c>
    </row>
    <row r="37" spans="1:42" x14ac:dyDescent="0.2">
      <c r="A37" s="39"/>
      <c r="B37" s="28"/>
      <c r="C37" s="29"/>
      <c r="D37" s="29"/>
      <c r="E37" s="37" t="s">
        <v>62</v>
      </c>
      <c r="F37" s="37"/>
      <c r="G37" s="37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0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8">
        <v>0</v>
      </c>
      <c r="X37" s="38">
        <v>0</v>
      </c>
      <c r="Y37" s="38">
        <v>0</v>
      </c>
      <c r="Z37" s="38">
        <v>0</v>
      </c>
      <c r="AA37" s="38">
        <v>0</v>
      </c>
      <c r="AB37" s="25"/>
      <c r="AC37" s="26"/>
      <c r="AD37" s="27"/>
      <c r="AE37" s="25"/>
      <c r="AF37" s="26"/>
      <c r="AG37" s="27"/>
      <c r="AH37" s="25"/>
      <c r="AI37" s="26"/>
      <c r="AJ37" s="27"/>
      <c r="AK37" s="25"/>
      <c r="AL37" s="26"/>
      <c r="AM37" s="27"/>
      <c r="AN37" s="25"/>
      <c r="AO37" s="26"/>
      <c r="AP37" s="27"/>
    </row>
    <row r="38" spans="1:42" x14ac:dyDescent="0.2">
      <c r="A38" s="39" t="s">
        <v>13</v>
      </c>
      <c r="B38" s="28"/>
      <c r="C38" s="29" t="str">
        <f>IF(G39&gt;$B$1,F38,"")</f>
        <v/>
      </c>
      <c r="D38" s="29" t="e">
        <f t="shared" ref="D38" si="17">RANK(C38,$C$4:$C$118)</f>
        <v>#VALUE!</v>
      </c>
      <c r="E38" s="30" t="s">
        <v>11</v>
      </c>
      <c r="F38" s="31">
        <v>1313.3058749086597</v>
      </c>
      <c r="G38" s="32">
        <v>5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196.67170802334715</v>
      </c>
      <c r="U38" s="33">
        <v>0</v>
      </c>
      <c r="V38" s="33">
        <v>317.66102205231579</v>
      </c>
      <c r="W38" s="33">
        <v>0</v>
      </c>
      <c r="X38" s="33">
        <v>337.82891104106227</v>
      </c>
      <c r="Y38" s="33">
        <v>0</v>
      </c>
      <c r="Z38" s="33">
        <v>266.94135456436925</v>
      </c>
      <c r="AA38" s="33">
        <v>194.20287922756535</v>
      </c>
      <c r="AB38" s="34">
        <v>0</v>
      </c>
      <c r="AC38" s="35">
        <v>0</v>
      </c>
      <c r="AD38" s="36">
        <v>0</v>
      </c>
      <c r="AE38" s="34">
        <v>0</v>
      </c>
      <c r="AF38" s="35">
        <v>0</v>
      </c>
      <c r="AG38" s="36">
        <v>0</v>
      </c>
      <c r="AH38" s="34">
        <v>0</v>
      </c>
      <c r="AI38" s="35">
        <v>0</v>
      </c>
      <c r="AJ38" s="36">
        <v>0</v>
      </c>
      <c r="AK38" s="34">
        <v>0</v>
      </c>
      <c r="AL38" s="35">
        <v>2</v>
      </c>
      <c r="AM38" s="36">
        <v>0</v>
      </c>
      <c r="AN38" s="34">
        <v>0</v>
      </c>
      <c r="AO38" s="35">
        <v>3</v>
      </c>
      <c r="AP38" s="36">
        <v>0</v>
      </c>
    </row>
    <row r="39" spans="1:42" ht="13.5" thickBot="1" x14ac:dyDescent="0.25">
      <c r="A39" s="39"/>
      <c r="B39" s="28"/>
      <c r="C39" s="29"/>
      <c r="D39" s="29"/>
      <c r="E39" s="37" t="s">
        <v>62</v>
      </c>
      <c r="F39" s="37"/>
      <c r="G39" s="37">
        <v>5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>
        <v>0</v>
      </c>
      <c r="R39" s="38">
        <v>0</v>
      </c>
      <c r="S39" s="38">
        <v>0</v>
      </c>
      <c r="T39" s="38">
        <v>394</v>
      </c>
      <c r="U39" s="38">
        <v>0</v>
      </c>
      <c r="V39" s="38">
        <v>140</v>
      </c>
      <c r="W39" s="38">
        <v>0</v>
      </c>
      <c r="X39" s="38">
        <v>7.51</v>
      </c>
      <c r="Y39" s="38">
        <v>0</v>
      </c>
      <c r="Z39" s="38">
        <v>19.7</v>
      </c>
      <c r="AA39" s="38">
        <v>22.39</v>
      </c>
      <c r="AB39" s="40"/>
      <c r="AC39" s="41"/>
      <c r="AD39" s="42"/>
      <c r="AE39" s="40"/>
      <c r="AF39" s="41"/>
      <c r="AG39" s="42"/>
      <c r="AH39" s="40"/>
      <c r="AI39" s="41"/>
      <c r="AJ39" s="42"/>
      <c r="AK39" s="40"/>
      <c r="AL39" s="41"/>
      <c r="AM39" s="42"/>
      <c r="AN39" s="40"/>
      <c r="AO39" s="41"/>
      <c r="AP39" s="42"/>
    </row>
    <row r="42" spans="1:42" x14ac:dyDescent="0.2">
      <c r="A42"/>
      <c r="B42" s="17"/>
    </row>
    <row r="43" spans="1:42" x14ac:dyDescent="0.2">
      <c r="A43"/>
      <c r="B43" s="17"/>
    </row>
    <row r="44" spans="1:42" x14ac:dyDescent="0.2">
      <c r="A44"/>
      <c r="B44" s="17"/>
    </row>
    <row r="45" spans="1:42" x14ac:dyDescent="0.2">
      <c r="A45"/>
      <c r="B45" s="17"/>
    </row>
    <row r="46" spans="1:42" x14ac:dyDescent="0.2">
      <c r="A46"/>
      <c r="B46" s="17"/>
    </row>
    <row r="47" spans="1:42" x14ac:dyDescent="0.2">
      <c r="A47"/>
      <c r="B47" s="17"/>
    </row>
    <row r="48" spans="1:42" x14ac:dyDescent="0.2">
      <c r="A48"/>
      <c r="B48" s="17"/>
    </row>
    <row r="49" spans="1:2" x14ac:dyDescent="0.2">
      <c r="A49"/>
      <c r="B49" s="17"/>
    </row>
    <row r="50" spans="1:2" x14ac:dyDescent="0.2">
      <c r="A50"/>
      <c r="B50" s="17"/>
    </row>
    <row r="51" spans="1:2" x14ac:dyDescent="0.2">
      <c r="A51"/>
      <c r="B51" s="17"/>
    </row>
    <row r="52" spans="1:2" x14ac:dyDescent="0.2">
      <c r="A52"/>
      <c r="B52" s="17"/>
    </row>
  </sheetData>
  <autoFilter ref="A2:B25"/>
  <mergeCells count="47">
    <mergeCell ref="C36:C37"/>
    <mergeCell ref="D36:D37"/>
    <mergeCell ref="C38:C39"/>
    <mergeCell ref="D38:D39"/>
    <mergeCell ref="C30:C31"/>
    <mergeCell ref="D30:D31"/>
    <mergeCell ref="C32:C33"/>
    <mergeCell ref="D32:D33"/>
    <mergeCell ref="C34:C35"/>
    <mergeCell ref="D34:D35"/>
    <mergeCell ref="C24:C25"/>
    <mergeCell ref="D24:D25"/>
    <mergeCell ref="C26:C27"/>
    <mergeCell ref="D26:D27"/>
    <mergeCell ref="C28:C29"/>
    <mergeCell ref="D28:D29"/>
    <mergeCell ref="C18:C19"/>
    <mergeCell ref="D18:D19"/>
    <mergeCell ref="C20:C21"/>
    <mergeCell ref="D20:D21"/>
    <mergeCell ref="C22:C23"/>
    <mergeCell ref="D22:D23"/>
    <mergeCell ref="C12:C13"/>
    <mergeCell ref="D12:D13"/>
    <mergeCell ref="C14:C15"/>
    <mergeCell ref="D14:D15"/>
    <mergeCell ref="C16:C17"/>
    <mergeCell ref="D16:D17"/>
    <mergeCell ref="C6:C7"/>
    <mergeCell ref="D6:D7"/>
    <mergeCell ref="C8:C9"/>
    <mergeCell ref="D8:D9"/>
    <mergeCell ref="C10:C11"/>
    <mergeCell ref="D10:D11"/>
    <mergeCell ref="AB2:AD2"/>
    <mergeCell ref="AE2:AG2"/>
    <mergeCell ref="AH2:AJ2"/>
    <mergeCell ref="AK2:AM2"/>
    <mergeCell ref="AN2:AP2"/>
    <mergeCell ref="C4:C5"/>
    <mergeCell ref="D4:D5"/>
    <mergeCell ref="G1:G3"/>
    <mergeCell ref="A2:A3"/>
    <mergeCell ref="B2:B3"/>
    <mergeCell ref="C2:C3"/>
    <mergeCell ref="D2:D3"/>
    <mergeCell ref="F2:F3"/>
  </mergeCells>
  <conditionalFormatting sqref="H4:AA140">
    <cfRule type="cellIs" dxfId="4" priority="1" operator="between">
      <formula>0.00001</formula>
      <formula>1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39"/>
  <sheetViews>
    <sheetView workbookViewId="0">
      <selection activeCell="B4" sqref="B4:B39"/>
    </sheetView>
  </sheetViews>
  <sheetFormatPr defaultColWidth="9.140625" defaultRowHeight="12.75" x14ac:dyDescent="0.2"/>
  <cols>
    <col min="1" max="1" width="25" style="1" customWidth="1"/>
    <col min="2" max="2" width="5.28515625" style="1" customWidth="1"/>
    <col min="3" max="3" width="7.5703125" style="1" customWidth="1"/>
    <col min="4" max="4" width="7.42578125" style="1" customWidth="1"/>
    <col min="5" max="5" width="12.42578125" style="1" customWidth="1"/>
    <col min="6" max="6" width="11.42578125" style="1" customWidth="1"/>
    <col min="7" max="7" width="9.140625" style="12"/>
    <col min="8" max="8" width="12.42578125" style="1" customWidth="1"/>
    <col min="9" max="10" width="9.28515625" style="1" customWidth="1"/>
    <col min="11" max="14" width="9.42578125" style="1" customWidth="1"/>
    <col min="15" max="21" width="9.28515625" style="1" customWidth="1"/>
    <col min="22" max="23" width="9.42578125" style="1" customWidth="1"/>
    <col min="24" max="27" width="9.28515625" style="1" customWidth="1"/>
    <col min="28" max="16384" width="9.140625" style="1"/>
  </cols>
  <sheetData>
    <row r="1" spans="1:33" x14ac:dyDescent="0.2">
      <c r="A1" s="15" t="s">
        <v>27</v>
      </c>
      <c r="B1" s="15">
        <v>11</v>
      </c>
      <c r="F1" s="17"/>
      <c r="G1" s="18" t="s">
        <v>28</v>
      </c>
      <c r="H1" s="17">
        <v>1</v>
      </c>
      <c r="I1" s="17">
        <f>H1+1</f>
        <v>2</v>
      </c>
      <c r="J1" s="17">
        <f t="shared" ref="J1:AA1" si="0">I1+1</f>
        <v>3</v>
      </c>
      <c r="K1" s="17">
        <f t="shared" si="0"/>
        <v>4</v>
      </c>
      <c r="L1" s="17">
        <f t="shared" si="0"/>
        <v>5</v>
      </c>
      <c r="M1" s="17">
        <f t="shared" si="0"/>
        <v>6</v>
      </c>
      <c r="N1" s="17">
        <f t="shared" si="0"/>
        <v>7</v>
      </c>
      <c r="O1" s="17">
        <f t="shared" si="0"/>
        <v>8</v>
      </c>
      <c r="P1" s="17">
        <f t="shared" si="0"/>
        <v>9</v>
      </c>
      <c r="Q1" s="17">
        <v>21</v>
      </c>
      <c r="R1" s="17">
        <v>11</v>
      </c>
      <c r="S1" s="17">
        <f t="shared" si="0"/>
        <v>12</v>
      </c>
      <c r="T1" s="17">
        <f t="shared" si="0"/>
        <v>13</v>
      </c>
      <c r="U1" s="17">
        <f t="shared" si="0"/>
        <v>14</v>
      </c>
      <c r="V1" s="17">
        <f t="shared" si="0"/>
        <v>15</v>
      </c>
      <c r="W1" s="17">
        <f t="shared" si="0"/>
        <v>16</v>
      </c>
      <c r="X1" s="17">
        <f t="shared" si="0"/>
        <v>17</v>
      </c>
      <c r="Y1" s="17">
        <f t="shared" si="0"/>
        <v>18</v>
      </c>
      <c r="Z1" s="17">
        <f t="shared" si="0"/>
        <v>19</v>
      </c>
      <c r="AA1" s="17">
        <f t="shared" si="0"/>
        <v>20</v>
      </c>
    </row>
    <row r="2" spans="1:33" x14ac:dyDescent="0.2">
      <c r="A2" s="19" t="s">
        <v>63</v>
      </c>
      <c r="B2" s="20" t="s">
        <v>30</v>
      </c>
      <c r="C2" s="20" t="s">
        <v>31</v>
      </c>
      <c r="D2" s="20" t="s">
        <v>32</v>
      </c>
      <c r="F2" s="21" t="s">
        <v>33</v>
      </c>
      <c r="G2" s="18"/>
      <c r="H2" s="17" t="s">
        <v>34</v>
      </c>
      <c r="I2" s="17" t="s">
        <v>35</v>
      </c>
      <c r="J2" s="17" t="s">
        <v>36</v>
      </c>
      <c r="K2" s="17" t="s">
        <v>37</v>
      </c>
      <c r="L2" s="17" t="s">
        <v>38</v>
      </c>
      <c r="M2" s="17" t="s">
        <v>39</v>
      </c>
      <c r="N2" s="17" t="s">
        <v>40</v>
      </c>
      <c r="O2" s="17" t="s">
        <v>41</v>
      </c>
      <c r="P2" t="s">
        <v>42</v>
      </c>
      <c r="Q2" t="s">
        <v>43</v>
      </c>
      <c r="R2" t="s">
        <v>44</v>
      </c>
      <c r="S2" t="s">
        <v>45</v>
      </c>
      <c r="T2" s="17" t="s">
        <v>46</v>
      </c>
      <c r="U2" s="17" t="s">
        <v>47</v>
      </c>
      <c r="V2" s="17" t="s">
        <v>48</v>
      </c>
      <c r="W2" s="17" t="s">
        <v>49</v>
      </c>
      <c r="X2" t="s">
        <v>50</v>
      </c>
      <c r="Y2" t="s">
        <v>51</v>
      </c>
      <c r="Z2" t="s">
        <v>52</v>
      </c>
      <c r="AA2" t="s">
        <v>53</v>
      </c>
      <c r="AB2" s="1" t="s">
        <v>54</v>
      </c>
      <c r="AC2" s="1" t="s">
        <v>64</v>
      </c>
      <c r="AD2" s="1" t="s">
        <v>65</v>
      </c>
      <c r="AE2" s="1" t="s">
        <v>56</v>
      </c>
      <c r="AF2" s="1" t="s">
        <v>57</v>
      </c>
      <c r="AG2" s="1" t="s">
        <v>58</v>
      </c>
    </row>
    <row r="3" spans="1:33" x14ac:dyDescent="0.2">
      <c r="A3" s="19"/>
      <c r="B3" s="20"/>
      <c r="C3" s="20"/>
      <c r="D3" s="20"/>
      <c r="F3" s="21"/>
      <c r="G3" s="18"/>
      <c r="H3" s="17" t="s">
        <v>59</v>
      </c>
      <c r="I3" s="17" t="s">
        <v>59</v>
      </c>
      <c r="J3" s="17" t="s">
        <v>59</v>
      </c>
      <c r="K3" s="17" t="s">
        <v>59</v>
      </c>
      <c r="L3" s="17" t="s">
        <v>59</v>
      </c>
      <c r="M3" s="17" t="s">
        <v>59</v>
      </c>
      <c r="N3" s="17" t="s">
        <v>59</v>
      </c>
      <c r="O3" s="17" t="s">
        <v>59</v>
      </c>
      <c r="P3" s="17" t="s">
        <v>59</v>
      </c>
      <c r="Q3" s="17" t="s">
        <v>59</v>
      </c>
      <c r="R3" s="17" t="s">
        <v>59</v>
      </c>
      <c r="S3" s="17" t="s">
        <v>59</v>
      </c>
      <c r="T3" s="17" t="s">
        <v>60</v>
      </c>
      <c r="U3" s="17" t="s">
        <v>60</v>
      </c>
      <c r="V3" s="17" t="s">
        <v>60</v>
      </c>
      <c r="W3" s="17" t="s">
        <v>60</v>
      </c>
      <c r="X3" s="17" t="s">
        <v>61</v>
      </c>
      <c r="Y3" s="17" t="s">
        <v>61</v>
      </c>
      <c r="Z3" s="17" t="s">
        <v>61</v>
      </c>
      <c r="AA3" s="17" t="s">
        <v>61</v>
      </c>
    </row>
    <row r="4" spans="1:33" x14ac:dyDescent="0.2">
      <c r="A4" s="13"/>
      <c r="B4" s="28"/>
      <c r="C4" s="29" t="str">
        <f>IF(G5&gt;$B$1,F4,"")</f>
        <v/>
      </c>
      <c r="D4" s="29" t="e">
        <f>RANK(C4,$C$4:$C$118)</f>
        <v>#VALUE!</v>
      </c>
      <c r="E4" s="30" t="s">
        <v>11</v>
      </c>
      <c r="F4" s="31">
        <v>0</v>
      </c>
      <c r="H4" s="33">
        <v>0</v>
      </c>
      <c r="I4" s="33">
        <v>0</v>
      </c>
      <c r="J4" s="33">
        <v>0</v>
      </c>
      <c r="K4" s="33">
        <v>0</v>
      </c>
      <c r="L4" s="33">
        <v>0</v>
      </c>
      <c r="M4" s="33">
        <v>0</v>
      </c>
      <c r="N4" s="33">
        <v>0</v>
      </c>
      <c r="O4" s="33">
        <v>0</v>
      </c>
      <c r="P4" s="33">
        <v>0</v>
      </c>
      <c r="Q4" s="33">
        <v>0</v>
      </c>
      <c r="R4" s="33">
        <v>0</v>
      </c>
      <c r="S4" s="33">
        <v>0</v>
      </c>
      <c r="T4" s="33">
        <v>0</v>
      </c>
      <c r="U4" s="33">
        <v>0</v>
      </c>
      <c r="V4" s="33">
        <v>0</v>
      </c>
      <c r="W4" s="33">
        <v>0</v>
      </c>
      <c r="X4" s="33">
        <v>0</v>
      </c>
      <c r="Y4" s="33">
        <v>0</v>
      </c>
      <c r="Z4" s="33">
        <v>0</v>
      </c>
      <c r="AA4" s="33">
        <v>0</v>
      </c>
      <c r="AB4" s="43">
        <f>H4+I4+J4</f>
        <v>0</v>
      </c>
      <c r="AC4" s="43">
        <f>K4+L4+M4</f>
        <v>0</v>
      </c>
      <c r="AD4" s="43">
        <f>N4+O4</f>
        <v>0</v>
      </c>
      <c r="AE4" s="43">
        <f>P4+Q4+R4+S4</f>
        <v>0</v>
      </c>
      <c r="AF4" s="43">
        <f>SUM(T4:W4)</f>
        <v>0</v>
      </c>
      <c r="AG4" s="43">
        <f>SUM(X4:AA4)</f>
        <v>0</v>
      </c>
    </row>
    <row r="5" spans="1:33" x14ac:dyDescent="0.2">
      <c r="A5" s="13"/>
      <c r="B5" s="28"/>
      <c r="C5" s="29"/>
      <c r="D5" s="29"/>
      <c r="E5" s="37" t="s">
        <v>62</v>
      </c>
      <c r="F5" s="37"/>
      <c r="G5" s="37">
        <v>0</v>
      </c>
      <c r="H5" s="38">
        <v>0</v>
      </c>
      <c r="I5" s="38">
        <v>0</v>
      </c>
      <c r="J5" s="38">
        <v>0</v>
      </c>
      <c r="K5" s="38">
        <v>0</v>
      </c>
      <c r="L5" s="38">
        <v>0</v>
      </c>
      <c r="M5" s="38">
        <v>0</v>
      </c>
      <c r="N5" s="38">
        <v>0</v>
      </c>
      <c r="O5" s="38">
        <v>0</v>
      </c>
      <c r="P5" s="38">
        <v>0</v>
      </c>
      <c r="Q5" s="38">
        <v>0</v>
      </c>
      <c r="R5" s="38">
        <v>0</v>
      </c>
      <c r="S5" s="38">
        <v>0</v>
      </c>
      <c r="T5" s="38">
        <v>0</v>
      </c>
      <c r="U5" s="38">
        <v>0</v>
      </c>
      <c r="V5" s="38">
        <v>0</v>
      </c>
      <c r="W5" s="38">
        <v>0</v>
      </c>
      <c r="X5" s="38">
        <v>0</v>
      </c>
      <c r="Y5" s="38">
        <v>0</v>
      </c>
      <c r="Z5" s="38">
        <v>0</v>
      </c>
      <c r="AA5" s="38">
        <v>0</v>
      </c>
    </row>
    <row r="6" spans="1:33" x14ac:dyDescent="0.2">
      <c r="A6" s="13"/>
      <c r="B6" s="28"/>
      <c r="C6" s="29" t="str">
        <f>IF(G7&gt;$B$1,F6,"")</f>
        <v/>
      </c>
      <c r="D6" s="29" t="e">
        <f>RANK(C6,$C$4:$C$118)</f>
        <v>#VALUE!</v>
      </c>
      <c r="E6" s="30" t="s">
        <v>11</v>
      </c>
      <c r="F6" s="31">
        <v>0</v>
      </c>
      <c r="H6" s="33">
        <v>0</v>
      </c>
      <c r="I6" s="33">
        <v>0</v>
      </c>
      <c r="J6" s="33">
        <v>0</v>
      </c>
      <c r="K6" s="33">
        <v>0</v>
      </c>
      <c r="L6" s="33">
        <v>0</v>
      </c>
      <c r="M6" s="33">
        <v>0</v>
      </c>
      <c r="N6" s="33">
        <v>0</v>
      </c>
      <c r="O6" s="33">
        <v>0</v>
      </c>
      <c r="P6" s="33">
        <v>0</v>
      </c>
      <c r="Q6" s="33">
        <v>0</v>
      </c>
      <c r="R6" s="33">
        <v>0</v>
      </c>
      <c r="S6" s="33">
        <v>0</v>
      </c>
      <c r="T6" s="33">
        <v>0</v>
      </c>
      <c r="U6" s="33">
        <v>0</v>
      </c>
      <c r="V6" s="33">
        <v>0</v>
      </c>
      <c r="W6" s="33">
        <v>0</v>
      </c>
      <c r="X6" s="33">
        <v>0</v>
      </c>
      <c r="Y6" s="33">
        <v>0</v>
      </c>
      <c r="Z6" s="33">
        <v>0</v>
      </c>
      <c r="AA6" s="33">
        <v>0</v>
      </c>
      <c r="AB6" s="43">
        <f>H6+I6+J6</f>
        <v>0</v>
      </c>
      <c r="AC6" s="43">
        <f>K6+L6+M6</f>
        <v>0</v>
      </c>
      <c r="AD6" s="43">
        <f>N6+O6</f>
        <v>0</v>
      </c>
      <c r="AE6" s="43">
        <f>P6+Q6+R6+S6</f>
        <v>0</v>
      </c>
      <c r="AF6" s="43">
        <f>SUM(T6:W6)</f>
        <v>0</v>
      </c>
      <c r="AG6" s="43">
        <f>SUM(X6:AA6)</f>
        <v>0</v>
      </c>
    </row>
    <row r="7" spans="1:33" x14ac:dyDescent="0.2">
      <c r="A7" s="13"/>
      <c r="B7" s="28"/>
      <c r="C7" s="29"/>
      <c r="D7" s="29"/>
      <c r="E7" s="37" t="s">
        <v>62</v>
      </c>
      <c r="F7" s="37"/>
      <c r="G7" s="37">
        <v>0</v>
      </c>
      <c r="H7" s="38">
        <v>0</v>
      </c>
      <c r="I7" s="38">
        <v>0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</v>
      </c>
      <c r="Q7" s="38">
        <v>0</v>
      </c>
      <c r="R7" s="38">
        <v>0</v>
      </c>
      <c r="S7" s="38">
        <v>0</v>
      </c>
      <c r="T7" s="38">
        <v>0</v>
      </c>
      <c r="U7" s="38">
        <v>0</v>
      </c>
      <c r="V7" s="38">
        <v>0</v>
      </c>
      <c r="W7" s="38">
        <v>0</v>
      </c>
      <c r="X7" s="38">
        <v>0</v>
      </c>
      <c r="Y7" s="38">
        <v>0</v>
      </c>
      <c r="Z7" s="38">
        <v>0</v>
      </c>
      <c r="AA7" s="38">
        <v>0</v>
      </c>
    </row>
    <row r="8" spans="1:33" x14ac:dyDescent="0.2">
      <c r="A8" s="13" t="s">
        <v>14</v>
      </c>
      <c r="B8" s="28"/>
      <c r="C8" s="29">
        <f>IF(G9&gt;$B$1,F8,"")</f>
        <v>5490.4035339811662</v>
      </c>
      <c r="D8" s="29">
        <f>RANK(C8,$C$4:$C$118)</f>
        <v>4</v>
      </c>
      <c r="E8" s="30" t="s">
        <v>11</v>
      </c>
      <c r="F8" s="31">
        <v>5490.4035339811662</v>
      </c>
      <c r="H8" s="33">
        <v>323.95730498148362</v>
      </c>
      <c r="I8" s="33">
        <v>377.18797978697057</v>
      </c>
      <c r="J8" s="33">
        <v>447.21457865929284</v>
      </c>
      <c r="K8" s="33">
        <v>622.39751917070771</v>
      </c>
      <c r="L8" s="33">
        <v>718.96576173596327</v>
      </c>
      <c r="M8" s="33">
        <v>593.10808217639055</v>
      </c>
      <c r="N8" s="33">
        <v>0</v>
      </c>
      <c r="O8" s="33">
        <v>0</v>
      </c>
      <c r="P8" s="33">
        <v>0</v>
      </c>
      <c r="Q8" s="33">
        <v>574.60418215467996</v>
      </c>
      <c r="R8" s="33">
        <v>0</v>
      </c>
      <c r="S8" s="33">
        <v>0</v>
      </c>
      <c r="T8" s="33">
        <v>216.88703749779094</v>
      </c>
      <c r="U8" s="33">
        <v>242.18494762980217</v>
      </c>
      <c r="V8" s="33">
        <v>302.33199288282088</v>
      </c>
      <c r="W8" s="33">
        <v>0</v>
      </c>
      <c r="X8" s="33">
        <v>345.89747693418741</v>
      </c>
      <c r="Y8" s="33">
        <v>243.60091269928856</v>
      </c>
      <c r="Z8" s="33">
        <v>324.48134078325592</v>
      </c>
      <c r="AA8" s="33">
        <v>157.58441688853168</v>
      </c>
      <c r="AB8" s="43">
        <f>H8+I8+J8</f>
        <v>1148.3598634277471</v>
      </c>
      <c r="AC8" s="43">
        <f>K8+L8+M8</f>
        <v>1934.4713630830615</v>
      </c>
      <c r="AD8" s="43">
        <f>N8+O8</f>
        <v>0</v>
      </c>
      <c r="AE8" s="43">
        <f>P8+Q8+R8+S8</f>
        <v>574.60418215467996</v>
      </c>
      <c r="AF8" s="43">
        <f>SUM(T8:W8)</f>
        <v>761.40397801041399</v>
      </c>
      <c r="AG8" s="43">
        <f>SUM(X8:AA8)</f>
        <v>1071.5641473052635</v>
      </c>
    </row>
    <row r="9" spans="1:33" x14ac:dyDescent="0.2">
      <c r="A9" s="13"/>
      <c r="B9" s="28"/>
      <c r="C9" s="29"/>
      <c r="D9" s="29"/>
      <c r="E9" s="37" t="s">
        <v>62</v>
      </c>
      <c r="F9" s="37"/>
      <c r="G9" s="37">
        <v>14</v>
      </c>
      <c r="H9" s="38">
        <v>14.99</v>
      </c>
      <c r="I9" s="38">
        <v>30.32</v>
      </c>
      <c r="J9" s="38">
        <v>65.2</v>
      </c>
      <c r="K9" s="38">
        <v>153</v>
      </c>
      <c r="L9" s="38">
        <v>300.29000000000002</v>
      </c>
      <c r="M9" s="38">
        <v>687.44</v>
      </c>
      <c r="N9" s="38">
        <v>0</v>
      </c>
      <c r="O9" s="38">
        <v>0</v>
      </c>
      <c r="P9" s="38">
        <v>0</v>
      </c>
      <c r="Q9" s="38">
        <v>515.4</v>
      </c>
      <c r="R9" s="38">
        <v>0</v>
      </c>
      <c r="S9" s="38">
        <v>0</v>
      </c>
      <c r="T9" s="38">
        <v>352</v>
      </c>
      <c r="U9" s="38">
        <v>858</v>
      </c>
      <c r="V9" s="38">
        <v>125</v>
      </c>
      <c r="W9" s="38">
        <v>0</v>
      </c>
      <c r="X9" s="38">
        <v>6.36</v>
      </c>
      <c r="Y9" s="38">
        <v>18.75</v>
      </c>
      <c r="Z9" s="38">
        <v>18.88</v>
      </c>
      <c r="AA9" s="38">
        <v>16.8</v>
      </c>
    </row>
    <row r="10" spans="1:33" x14ac:dyDescent="0.2">
      <c r="A10" s="39"/>
      <c r="B10" s="28"/>
      <c r="C10" s="29" t="str">
        <f>IF(G11&gt;$B$1,F10,"")</f>
        <v/>
      </c>
      <c r="D10" s="29" t="e">
        <f>RANK(C10,$C$4:$C$118)</f>
        <v>#VALUE!</v>
      </c>
      <c r="E10" s="30" t="s">
        <v>11</v>
      </c>
      <c r="F10" s="31">
        <v>0</v>
      </c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33">
        <v>0</v>
      </c>
      <c r="N10" s="33">
        <v>0</v>
      </c>
      <c r="O10" s="33">
        <v>0</v>
      </c>
      <c r="P10" s="33">
        <v>0</v>
      </c>
      <c r="Q10" s="33">
        <v>0</v>
      </c>
      <c r="R10" s="33">
        <v>0</v>
      </c>
      <c r="S10" s="33">
        <v>0</v>
      </c>
      <c r="T10" s="33">
        <v>0</v>
      </c>
      <c r="U10" s="33">
        <v>0</v>
      </c>
      <c r="V10" s="33">
        <v>0</v>
      </c>
      <c r="W10" s="33">
        <v>0</v>
      </c>
      <c r="X10" s="33">
        <v>0</v>
      </c>
      <c r="Y10" s="33">
        <v>0</v>
      </c>
      <c r="Z10" s="33">
        <v>0</v>
      </c>
      <c r="AA10" s="33">
        <v>0</v>
      </c>
      <c r="AB10" s="43">
        <f>H10+I10+J10</f>
        <v>0</v>
      </c>
      <c r="AC10" s="43">
        <f>K10+L10+M10</f>
        <v>0</v>
      </c>
      <c r="AD10" s="43">
        <f>N10+O10</f>
        <v>0</v>
      </c>
      <c r="AE10" s="43">
        <f>P10+Q10+R10+S10</f>
        <v>0</v>
      </c>
      <c r="AF10" s="43">
        <f>SUM(T10:W10)</f>
        <v>0</v>
      </c>
      <c r="AG10" s="43">
        <f>SUM(X10:AA10)</f>
        <v>0</v>
      </c>
    </row>
    <row r="11" spans="1:33" x14ac:dyDescent="0.2">
      <c r="A11" s="39"/>
      <c r="B11" s="28"/>
      <c r="C11" s="29"/>
      <c r="D11" s="29"/>
      <c r="E11" s="37" t="s">
        <v>62</v>
      </c>
      <c r="F11" s="37"/>
      <c r="G11" s="37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38">
        <v>0</v>
      </c>
      <c r="O11" s="38">
        <v>0</v>
      </c>
      <c r="P11" s="38">
        <v>0</v>
      </c>
      <c r="Q11" s="38">
        <v>0</v>
      </c>
      <c r="R11" s="38">
        <v>0</v>
      </c>
      <c r="S11" s="38">
        <v>0</v>
      </c>
      <c r="T11" s="38">
        <v>0</v>
      </c>
      <c r="U11" s="38">
        <v>0</v>
      </c>
      <c r="V11" s="38">
        <v>0</v>
      </c>
      <c r="W11" s="38">
        <v>0</v>
      </c>
      <c r="X11" s="38">
        <v>0</v>
      </c>
      <c r="Y11" s="38">
        <v>0</v>
      </c>
      <c r="Z11" s="38">
        <v>0</v>
      </c>
      <c r="AA11" s="38">
        <v>0</v>
      </c>
    </row>
    <row r="12" spans="1:33" x14ac:dyDescent="0.2">
      <c r="A12" s="39" t="s">
        <v>15</v>
      </c>
      <c r="B12" s="28"/>
      <c r="C12" s="29" t="str">
        <f>IF(G13&gt;$B$1,F12,"")</f>
        <v/>
      </c>
      <c r="D12" s="29" t="e">
        <f>RANK(C12,$C$4:$C$118)</f>
        <v>#VALUE!</v>
      </c>
      <c r="E12" s="30" t="s">
        <v>11</v>
      </c>
      <c r="F12" s="31">
        <v>2602.4071003765562</v>
      </c>
      <c r="H12" s="33">
        <v>0</v>
      </c>
      <c r="I12" s="33">
        <v>524.70690134813731</v>
      </c>
      <c r="J12" s="33">
        <v>532.76278317273363</v>
      </c>
      <c r="K12" s="33">
        <v>591.55829168375897</v>
      </c>
      <c r="L12" s="33">
        <v>0</v>
      </c>
      <c r="M12" s="33">
        <v>0</v>
      </c>
      <c r="N12" s="33">
        <v>0</v>
      </c>
      <c r="O12" s="33">
        <v>0</v>
      </c>
      <c r="P12" s="33">
        <v>0</v>
      </c>
      <c r="Q12" s="33">
        <v>494.07740969777507</v>
      </c>
      <c r="R12" s="33">
        <v>0</v>
      </c>
      <c r="S12" s="33">
        <v>0</v>
      </c>
      <c r="T12" s="33">
        <v>273.12703808362659</v>
      </c>
      <c r="U12" s="33">
        <v>0</v>
      </c>
      <c r="V12" s="33">
        <v>0</v>
      </c>
      <c r="W12" s="33">
        <v>0</v>
      </c>
      <c r="X12" s="33">
        <v>0</v>
      </c>
      <c r="Y12" s="33">
        <v>0</v>
      </c>
      <c r="Z12" s="33">
        <v>0</v>
      </c>
      <c r="AA12" s="33">
        <v>186.17467639052444</v>
      </c>
      <c r="AB12" s="43">
        <f>H12+I12+J12</f>
        <v>1057.4696845208709</v>
      </c>
      <c r="AC12" s="43">
        <f>K12+L12+M12</f>
        <v>591.55829168375897</v>
      </c>
      <c r="AD12" s="43">
        <f>N12+O12</f>
        <v>0</v>
      </c>
      <c r="AE12" s="43">
        <f>P12+Q12+R12+S12</f>
        <v>494.07740969777507</v>
      </c>
      <c r="AF12" s="43">
        <f>SUM(T12:W12)</f>
        <v>273.12703808362659</v>
      </c>
      <c r="AG12" s="43">
        <f>SUM(X12:AA12)</f>
        <v>186.17467639052444</v>
      </c>
    </row>
    <row r="13" spans="1:33" x14ac:dyDescent="0.2">
      <c r="A13" s="39"/>
      <c r="B13" s="28"/>
      <c r="C13" s="29"/>
      <c r="D13" s="29"/>
      <c r="E13" s="37" t="s">
        <v>62</v>
      </c>
      <c r="F13" s="37"/>
      <c r="G13" s="37">
        <v>6</v>
      </c>
      <c r="H13" s="38">
        <v>0</v>
      </c>
      <c r="I13" s="38">
        <v>26</v>
      </c>
      <c r="J13" s="38">
        <v>56.7</v>
      </c>
      <c r="K13" s="38">
        <v>141.16999999999999</v>
      </c>
      <c r="L13" s="38">
        <v>0</v>
      </c>
      <c r="M13" s="38">
        <v>0</v>
      </c>
      <c r="N13" s="38">
        <v>0</v>
      </c>
      <c r="O13" s="38">
        <v>0</v>
      </c>
      <c r="P13" s="38">
        <v>0</v>
      </c>
      <c r="Q13" s="38">
        <v>480.63</v>
      </c>
      <c r="R13" s="38">
        <v>0</v>
      </c>
      <c r="S13" s="38">
        <v>0</v>
      </c>
      <c r="T13" s="38">
        <v>440.00000000000006</v>
      </c>
      <c r="U13" s="38">
        <v>0</v>
      </c>
      <c r="V13" s="38">
        <v>0</v>
      </c>
      <c r="W13" s="38">
        <v>0</v>
      </c>
      <c r="X13" s="38">
        <v>0</v>
      </c>
      <c r="Y13" s="38">
        <v>0</v>
      </c>
      <c r="Z13" s="38">
        <v>0</v>
      </c>
      <c r="AA13" s="38">
        <v>21.8</v>
      </c>
    </row>
    <row r="14" spans="1:33" x14ac:dyDescent="0.2">
      <c r="A14" s="39" t="s">
        <v>16</v>
      </c>
      <c r="B14" s="28"/>
      <c r="C14" s="29">
        <f>IF(G15&gt;$B$1,F14,"")</f>
        <v>7793.040012714484</v>
      </c>
      <c r="D14" s="29">
        <f>RANK(C14,$C$4:$C$118)</f>
        <v>2</v>
      </c>
      <c r="E14" s="30" t="s">
        <v>11</v>
      </c>
      <c r="F14" s="31">
        <v>7793.040012714484</v>
      </c>
      <c r="H14" s="33">
        <v>141.34535904624627</v>
      </c>
      <c r="I14" s="33">
        <v>135.20548698343575</v>
      </c>
      <c r="J14" s="33">
        <v>264.3201725054447</v>
      </c>
      <c r="K14" s="33">
        <v>640.15094780098252</v>
      </c>
      <c r="L14" s="33">
        <v>761.07215758761379</v>
      </c>
      <c r="M14" s="33">
        <v>814.60501220024423</v>
      </c>
      <c r="N14" s="33">
        <v>743.26126988094757</v>
      </c>
      <c r="O14" s="33">
        <v>959.52079318941651</v>
      </c>
      <c r="P14" s="33">
        <v>0</v>
      </c>
      <c r="Q14" s="33">
        <v>794.7356667347907</v>
      </c>
      <c r="R14" s="33">
        <v>266.51784338576289</v>
      </c>
      <c r="S14" s="33">
        <v>744.48262552951769</v>
      </c>
      <c r="T14" s="33">
        <v>149.33932831410033</v>
      </c>
      <c r="U14" s="33">
        <v>183.36166468812658</v>
      </c>
      <c r="V14" s="33">
        <v>328.54823052314867</v>
      </c>
      <c r="W14" s="33">
        <v>26.698281837318969</v>
      </c>
      <c r="X14" s="33">
        <v>297.63487847154562</v>
      </c>
      <c r="Y14" s="33">
        <v>121.59836081048076</v>
      </c>
      <c r="Z14" s="33">
        <v>194.47486063616941</v>
      </c>
      <c r="AA14" s="33">
        <v>226.16707258919155</v>
      </c>
      <c r="AB14" s="43">
        <f>H14+I14+J14</f>
        <v>540.87101853512672</v>
      </c>
      <c r="AC14" s="43">
        <f>K14+L14+M14</f>
        <v>2215.8281175888405</v>
      </c>
      <c r="AD14" s="43">
        <f>N14+O14</f>
        <v>1702.7820630703641</v>
      </c>
      <c r="AE14" s="43">
        <f>P14+Q14+R14+S14</f>
        <v>1805.7361356500712</v>
      </c>
      <c r="AF14" s="43">
        <f>SUM(T14:W14)</f>
        <v>687.94750536269453</v>
      </c>
      <c r="AG14" s="43">
        <f>SUM(X14:AA14)</f>
        <v>839.87517250738733</v>
      </c>
    </row>
    <row r="15" spans="1:33" x14ac:dyDescent="0.2">
      <c r="A15" s="39"/>
      <c r="B15" s="28"/>
      <c r="C15" s="29"/>
      <c r="D15" s="29"/>
      <c r="E15" s="37" t="s">
        <v>62</v>
      </c>
      <c r="F15" s="37"/>
      <c r="G15" s="37">
        <v>19</v>
      </c>
      <c r="H15" s="38">
        <v>16.100000000000001</v>
      </c>
      <c r="I15" s="38">
        <v>33.9</v>
      </c>
      <c r="J15" s="38">
        <v>69.3</v>
      </c>
      <c r="K15" s="38">
        <v>146</v>
      </c>
      <c r="L15" s="38">
        <v>281.10000000000002</v>
      </c>
      <c r="M15" s="38">
        <v>590.5</v>
      </c>
      <c r="N15" s="38">
        <v>1031.3</v>
      </c>
      <c r="O15" s="38">
        <v>2075.6</v>
      </c>
      <c r="P15" s="38">
        <v>0</v>
      </c>
      <c r="Q15" s="38">
        <v>428.78</v>
      </c>
      <c r="R15" s="38">
        <v>78.099999999999994</v>
      </c>
      <c r="S15" s="38">
        <v>681.4</v>
      </c>
      <c r="T15" s="38">
        <v>333</v>
      </c>
      <c r="U15" s="38">
        <v>863.00000000000011</v>
      </c>
      <c r="V15" s="38">
        <v>135</v>
      </c>
      <c r="W15" s="38">
        <v>120</v>
      </c>
      <c r="X15" s="38">
        <v>6.13</v>
      </c>
      <c r="Y15" s="38">
        <v>13.67</v>
      </c>
      <c r="Z15" s="38">
        <v>14.32</v>
      </c>
      <c r="AA15" s="38">
        <v>22.76</v>
      </c>
    </row>
    <row r="16" spans="1:33" x14ac:dyDescent="0.2">
      <c r="A16" s="39" t="s">
        <v>17</v>
      </c>
      <c r="B16" s="28"/>
      <c r="C16" s="29">
        <f>IF(G17&gt;$B$1,F16,"")</f>
        <v>8761.1018407811389</v>
      </c>
      <c r="D16" s="29">
        <f>RANK(C16,$C$4:$C$118)</f>
        <v>1</v>
      </c>
      <c r="E16" s="30" t="s">
        <v>11</v>
      </c>
      <c r="F16" s="31">
        <v>8761.1018407811389</v>
      </c>
      <c r="H16" s="33">
        <v>463.92891356277664</v>
      </c>
      <c r="I16" s="33">
        <v>479.22108517365308</v>
      </c>
      <c r="J16" s="33">
        <v>461.78864928872326</v>
      </c>
      <c r="K16" s="33">
        <v>755.85687037182322</v>
      </c>
      <c r="L16" s="33">
        <v>713.50929917571648</v>
      </c>
      <c r="M16" s="33">
        <v>673.53039963157835</v>
      </c>
      <c r="N16" s="33">
        <v>580.35246833421706</v>
      </c>
      <c r="O16" s="33">
        <v>740.11509117870889</v>
      </c>
      <c r="P16" s="33">
        <v>342.57315949270935</v>
      </c>
      <c r="Q16" s="33">
        <v>700.31129178169954</v>
      </c>
      <c r="R16" s="33">
        <v>567.81888412917226</v>
      </c>
      <c r="S16" s="33">
        <v>0</v>
      </c>
      <c r="T16" s="33">
        <v>451.73071525482686</v>
      </c>
      <c r="U16" s="33">
        <v>368.38217845051008</v>
      </c>
      <c r="V16" s="33">
        <v>444.03764529037716</v>
      </c>
      <c r="W16" s="33">
        <v>30.752292853009642</v>
      </c>
      <c r="X16" s="33">
        <v>373.19338324879203</v>
      </c>
      <c r="Y16" s="33">
        <v>107.75359819227313</v>
      </c>
      <c r="Z16" s="33">
        <v>310.16455311930252</v>
      </c>
      <c r="AA16" s="33">
        <v>196.08136225126813</v>
      </c>
      <c r="AB16" s="43">
        <f>H16+I16+J16</f>
        <v>1404.938648025153</v>
      </c>
      <c r="AC16" s="43">
        <f>K16+L16+M16</f>
        <v>2142.8965691791182</v>
      </c>
      <c r="AD16" s="43">
        <f>N16+O16</f>
        <v>1320.4675595129261</v>
      </c>
      <c r="AE16" s="43">
        <f>P16+Q16+R16+S16</f>
        <v>1610.7033354035811</v>
      </c>
      <c r="AF16" s="43">
        <f>SUM(T16:W16)</f>
        <v>1294.902831848724</v>
      </c>
      <c r="AG16" s="43">
        <f>SUM(X16:AA16)</f>
        <v>987.19289681163593</v>
      </c>
    </row>
    <row r="17" spans="1:33" x14ac:dyDescent="0.2">
      <c r="A17" s="39"/>
      <c r="B17" s="28"/>
      <c r="C17" s="29"/>
      <c r="D17" s="29"/>
      <c r="E17" s="37" t="s">
        <v>62</v>
      </c>
      <c r="F17" s="37"/>
      <c r="G17" s="37">
        <v>19</v>
      </c>
      <c r="H17" s="38">
        <v>13.6</v>
      </c>
      <c r="I17" s="38">
        <v>27.88</v>
      </c>
      <c r="J17" s="38">
        <v>62.67</v>
      </c>
      <c r="K17" s="38">
        <v>136.19999999999999</v>
      </c>
      <c r="L17" s="38">
        <v>288.75</v>
      </c>
      <c r="M17" s="38">
        <v>635.36</v>
      </c>
      <c r="N17" s="38">
        <v>1120.72</v>
      </c>
      <c r="O17" s="38">
        <v>2370.66</v>
      </c>
      <c r="P17" s="38">
        <v>21.09</v>
      </c>
      <c r="Q17" s="38">
        <v>454.54</v>
      </c>
      <c r="R17" s="38">
        <v>66.95</v>
      </c>
      <c r="S17" s="38">
        <v>0</v>
      </c>
      <c r="T17" s="38">
        <v>491</v>
      </c>
      <c r="U17" s="38">
        <v>1037</v>
      </c>
      <c r="V17" s="38">
        <v>150</v>
      </c>
      <c r="W17" s="38">
        <v>123</v>
      </c>
      <c r="X17" s="38">
        <v>7.28</v>
      </c>
      <c r="Y17" s="38">
        <v>12.86</v>
      </c>
      <c r="Z17" s="38">
        <v>19.97</v>
      </c>
      <c r="AA17" s="38">
        <v>20.74</v>
      </c>
    </row>
    <row r="18" spans="1:33" x14ac:dyDescent="0.2">
      <c r="A18" s="39" t="s">
        <v>18</v>
      </c>
      <c r="B18" s="28"/>
      <c r="C18" s="29" t="str">
        <f>IF(G19&gt;$B$1,F18,"")</f>
        <v/>
      </c>
      <c r="D18" s="29" t="e">
        <f>RANK(C18,$C$4:$C$118)</f>
        <v>#VALUE!</v>
      </c>
      <c r="E18" s="30" t="s">
        <v>11</v>
      </c>
      <c r="F18" s="31">
        <v>2333.0619302900591</v>
      </c>
      <c r="H18" s="33">
        <v>288.82157453216189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3">
        <v>0</v>
      </c>
      <c r="P18" s="33">
        <v>0</v>
      </c>
      <c r="Q18" s="33">
        <v>0</v>
      </c>
      <c r="R18" s="33">
        <v>0</v>
      </c>
      <c r="S18" s="33">
        <v>0</v>
      </c>
      <c r="T18" s="33">
        <v>321.83587175696886</v>
      </c>
      <c r="U18" s="33">
        <v>135.13932162140341</v>
      </c>
      <c r="V18" s="33">
        <v>272.72312911621924</v>
      </c>
      <c r="W18" s="33">
        <v>166.37248325260134</v>
      </c>
      <c r="X18" s="33">
        <v>391.85555573218892</v>
      </c>
      <c r="Y18" s="33">
        <v>125.62640271982855</v>
      </c>
      <c r="Z18" s="33">
        <v>283.63878583283781</v>
      </c>
      <c r="AA18" s="33">
        <v>347.04880572584915</v>
      </c>
      <c r="AB18" s="43">
        <f>H18+I18+J18</f>
        <v>288.82157453216189</v>
      </c>
      <c r="AC18" s="43">
        <f>K18+L18+M18</f>
        <v>0</v>
      </c>
      <c r="AD18" s="43">
        <f>N18+O18</f>
        <v>0</v>
      </c>
      <c r="AE18" s="43">
        <f>P18+Q18+R18+S18</f>
        <v>0</v>
      </c>
      <c r="AF18" s="43">
        <f>SUM(T18:W18)</f>
        <v>896.07080574719294</v>
      </c>
      <c r="AG18" s="43">
        <f>SUM(X18:AA18)</f>
        <v>1148.1695500107044</v>
      </c>
    </row>
    <row r="19" spans="1:33" x14ac:dyDescent="0.2">
      <c r="A19" s="39"/>
      <c r="B19" s="28"/>
      <c r="C19" s="29"/>
      <c r="D19" s="29"/>
      <c r="E19" s="37" t="s">
        <v>62</v>
      </c>
      <c r="F19" s="37"/>
      <c r="G19" s="37">
        <v>9</v>
      </c>
      <c r="H19" s="38">
        <v>14.36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38">
        <v>0</v>
      </c>
      <c r="O19" s="38">
        <v>0</v>
      </c>
      <c r="P19" s="38">
        <v>0</v>
      </c>
      <c r="Q19" s="38">
        <v>0</v>
      </c>
      <c r="R19" s="38">
        <v>0</v>
      </c>
      <c r="S19" s="38">
        <v>0</v>
      </c>
      <c r="T19" s="38">
        <v>453</v>
      </c>
      <c r="U19" s="38">
        <v>871.00000000000011</v>
      </c>
      <c r="V19" s="38">
        <v>130</v>
      </c>
      <c r="W19" s="38">
        <v>210</v>
      </c>
      <c r="X19" s="38">
        <v>8.1199999999999992</v>
      </c>
      <c r="Y19" s="38">
        <v>15.19</v>
      </c>
      <c r="Z19" s="38">
        <v>20.3</v>
      </c>
      <c r="AA19" s="38">
        <v>32.93</v>
      </c>
    </row>
    <row r="20" spans="1:33" x14ac:dyDescent="0.2">
      <c r="A20" s="39" t="s">
        <v>20</v>
      </c>
      <c r="B20" s="28"/>
      <c r="C20" s="29">
        <f>IF(G21&gt;$B$1,F20,"")</f>
        <v>3278.2867117430037</v>
      </c>
      <c r="D20" s="29">
        <f>RANK(C20,$C$4:$C$118)</f>
        <v>5</v>
      </c>
      <c r="E20" s="30" t="s">
        <v>11</v>
      </c>
      <c r="F20" s="31">
        <v>3278.2867117430037</v>
      </c>
      <c r="H20" s="33">
        <v>383.83698926452519</v>
      </c>
      <c r="I20" s="33">
        <v>330.50934205353849</v>
      </c>
      <c r="J20" s="33">
        <v>453.62440923288773</v>
      </c>
      <c r="K20" s="33">
        <v>0</v>
      </c>
      <c r="L20" s="33">
        <v>0</v>
      </c>
      <c r="M20" s="33">
        <v>0</v>
      </c>
      <c r="N20" s="33">
        <v>0</v>
      </c>
      <c r="O20" s="33">
        <v>0</v>
      </c>
      <c r="P20" s="33">
        <v>0</v>
      </c>
      <c r="Q20" s="33">
        <v>482.62868427960535</v>
      </c>
      <c r="R20" s="33">
        <v>270.09941170189541</v>
      </c>
      <c r="S20" s="33">
        <v>0</v>
      </c>
      <c r="T20" s="33">
        <v>238.8452631457784</v>
      </c>
      <c r="U20" s="33">
        <v>91.943833800998448</v>
      </c>
      <c r="V20" s="33">
        <v>239.33202292184058</v>
      </c>
      <c r="W20" s="33">
        <v>0</v>
      </c>
      <c r="X20" s="33">
        <v>295.07207948738278</v>
      </c>
      <c r="Y20" s="33">
        <v>90.528424122205479</v>
      </c>
      <c r="Z20" s="33">
        <v>185.65180251881662</v>
      </c>
      <c r="AA20" s="33">
        <v>216.21444921352949</v>
      </c>
      <c r="AB20" s="43">
        <f>H20+I20+J20</f>
        <v>1167.9707405509514</v>
      </c>
      <c r="AC20" s="43">
        <f>K20+L20+M20</f>
        <v>0</v>
      </c>
      <c r="AD20" s="43">
        <f>N20+O20</f>
        <v>0</v>
      </c>
      <c r="AE20" s="43">
        <f>P20+Q20+R20+S20</f>
        <v>752.7280959815007</v>
      </c>
      <c r="AF20" s="43">
        <f>SUM(T20:W20)</f>
        <v>570.12111986861737</v>
      </c>
      <c r="AG20" s="43">
        <f>SUM(X20:AA20)</f>
        <v>787.46675534193434</v>
      </c>
    </row>
    <row r="21" spans="1:33" x14ac:dyDescent="0.2">
      <c r="A21" s="39"/>
      <c r="B21" s="28"/>
      <c r="C21" s="29"/>
      <c r="D21" s="29"/>
      <c r="E21" s="37" t="s">
        <v>62</v>
      </c>
      <c r="F21" s="37"/>
      <c r="G21" s="37">
        <v>12</v>
      </c>
      <c r="H21" s="38">
        <v>13.7</v>
      </c>
      <c r="I21" s="38">
        <v>29.18</v>
      </c>
      <c r="J21" s="38">
        <v>60.96</v>
      </c>
      <c r="K21" s="38">
        <v>0</v>
      </c>
      <c r="L21" s="38">
        <v>0</v>
      </c>
      <c r="M21" s="38">
        <v>0</v>
      </c>
      <c r="N21" s="38">
        <v>0</v>
      </c>
      <c r="O21" s="38">
        <v>0</v>
      </c>
      <c r="P21" s="38">
        <v>0</v>
      </c>
      <c r="Q21" s="38">
        <v>498.28</v>
      </c>
      <c r="R21" s="38">
        <v>74.5</v>
      </c>
      <c r="S21" s="38">
        <v>0</v>
      </c>
      <c r="T21" s="38">
        <v>407</v>
      </c>
      <c r="U21" s="38">
        <v>815</v>
      </c>
      <c r="V21" s="38">
        <v>125</v>
      </c>
      <c r="W21" s="38">
        <v>0</v>
      </c>
      <c r="X21" s="38">
        <v>6.54</v>
      </c>
      <c r="Y21" s="38">
        <v>12.94</v>
      </c>
      <c r="Z21" s="38">
        <v>15.07</v>
      </c>
      <c r="AA21" s="38">
        <v>23.7</v>
      </c>
    </row>
    <row r="22" spans="1:33" x14ac:dyDescent="0.2">
      <c r="A22" s="39" t="s">
        <v>21</v>
      </c>
      <c r="B22" s="28"/>
      <c r="C22" s="29" t="str">
        <f>IF(G23&gt;$B$1,F22,"")</f>
        <v/>
      </c>
      <c r="D22" s="29" t="e">
        <f>RANK(C22,$C$4:$C$118)</f>
        <v>#VALUE!</v>
      </c>
      <c r="E22" s="30" t="s">
        <v>11</v>
      </c>
      <c r="F22" s="31">
        <v>2925.2148372139004</v>
      </c>
      <c r="H22" s="33">
        <v>774.10726416690454</v>
      </c>
      <c r="I22" s="33">
        <v>778.25208155149744</v>
      </c>
      <c r="J22" s="33">
        <v>695.74887713258067</v>
      </c>
      <c r="K22" s="33">
        <v>0</v>
      </c>
      <c r="L22" s="33">
        <v>0</v>
      </c>
      <c r="M22" s="33">
        <v>0</v>
      </c>
      <c r="N22" s="33">
        <v>0</v>
      </c>
      <c r="O22" s="33">
        <v>0</v>
      </c>
      <c r="P22" s="33">
        <v>0</v>
      </c>
      <c r="Q22" s="33">
        <v>0</v>
      </c>
      <c r="R22" s="33">
        <v>0</v>
      </c>
      <c r="S22" s="33">
        <v>0</v>
      </c>
      <c r="T22" s="33">
        <v>0</v>
      </c>
      <c r="U22" s="33">
        <v>328.05480654405096</v>
      </c>
      <c r="V22" s="33">
        <v>0</v>
      </c>
      <c r="W22" s="33">
        <v>0</v>
      </c>
      <c r="X22" s="33">
        <v>349.05180781886651</v>
      </c>
      <c r="Y22" s="33">
        <v>0</v>
      </c>
      <c r="Z22" s="33">
        <v>0</v>
      </c>
      <c r="AA22" s="33">
        <v>0</v>
      </c>
      <c r="AB22" s="43">
        <f>H22+I22+J22</f>
        <v>2248.1082228509827</v>
      </c>
      <c r="AC22" s="43">
        <f>K22+L22+M22</f>
        <v>0</v>
      </c>
      <c r="AD22" s="43">
        <f>N22+O22</f>
        <v>0</v>
      </c>
      <c r="AE22" s="43">
        <f>P22+Q22+R22+S22</f>
        <v>0</v>
      </c>
      <c r="AF22" s="43">
        <f>SUM(T22:W22)</f>
        <v>328.05480654405096</v>
      </c>
      <c r="AG22" s="43">
        <f>SUM(X22:AA22)</f>
        <v>349.05180781886651</v>
      </c>
    </row>
    <row r="23" spans="1:33" x14ac:dyDescent="0.2">
      <c r="A23" s="39"/>
      <c r="B23" s="28"/>
      <c r="C23" s="29"/>
      <c r="D23" s="29"/>
      <c r="E23" s="37" t="s">
        <v>62</v>
      </c>
      <c r="F23" s="37"/>
      <c r="G23" s="37">
        <v>5</v>
      </c>
      <c r="H23" s="38">
        <v>11.4</v>
      </c>
      <c r="I23" s="38">
        <v>23.08</v>
      </c>
      <c r="J23" s="38">
        <v>52.68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38">
        <v>0</v>
      </c>
      <c r="S23" s="38">
        <v>0</v>
      </c>
      <c r="T23" s="38">
        <v>0</v>
      </c>
      <c r="U23" s="38">
        <v>1080</v>
      </c>
      <c r="V23" s="38">
        <v>0</v>
      </c>
      <c r="W23" s="38">
        <v>0</v>
      </c>
      <c r="X23" s="38">
        <v>7.7</v>
      </c>
      <c r="Y23" s="38">
        <v>0</v>
      </c>
      <c r="Z23" s="38">
        <v>0</v>
      </c>
      <c r="AA23" s="38">
        <v>0</v>
      </c>
    </row>
    <row r="24" spans="1:33" x14ac:dyDescent="0.2">
      <c r="A24" s="39" t="s">
        <v>22</v>
      </c>
      <c r="B24" s="28"/>
      <c r="C24" s="29">
        <f>IF(G25&gt;$B$1,F24,"")</f>
        <v>6721.3579077331506</v>
      </c>
      <c r="D24" s="29">
        <f>RANK(C24,$C$4:$C$118)</f>
        <v>3</v>
      </c>
      <c r="E24" s="30" t="s">
        <v>11</v>
      </c>
      <c r="F24" s="31">
        <v>6721.3579077331506</v>
      </c>
      <c r="H24" s="33">
        <v>242.13872516491963</v>
      </c>
      <c r="I24" s="33">
        <v>276.91378746741628</v>
      </c>
      <c r="J24" s="33">
        <v>0</v>
      </c>
      <c r="K24" s="33">
        <v>664.53942240775882</v>
      </c>
      <c r="L24" s="33">
        <v>688.66510278343992</v>
      </c>
      <c r="M24" s="33">
        <v>733.30447128253184</v>
      </c>
      <c r="N24" s="33">
        <v>0</v>
      </c>
      <c r="O24" s="33">
        <v>869.85607488589153</v>
      </c>
      <c r="P24" s="33">
        <v>4.4564177158084082</v>
      </c>
      <c r="Q24" s="33">
        <v>813.04390252557198</v>
      </c>
      <c r="R24" s="33">
        <v>228.27037388626869</v>
      </c>
      <c r="S24" s="33">
        <v>730.39608776223611</v>
      </c>
      <c r="T24" s="33">
        <v>275.85553140447053</v>
      </c>
      <c r="U24" s="33">
        <v>91.943833800998448</v>
      </c>
      <c r="V24" s="33">
        <v>343.21534184018748</v>
      </c>
      <c r="W24" s="33">
        <v>136.92935205425678</v>
      </c>
      <c r="X24" s="33">
        <v>223.74980153143767</v>
      </c>
      <c r="Y24" s="33">
        <v>94.400173976570301</v>
      </c>
      <c r="Z24" s="33">
        <v>152.71507861469163</v>
      </c>
      <c r="AA24" s="33">
        <v>150.96442862869498</v>
      </c>
      <c r="AB24" s="43">
        <f>H24+I24+J24</f>
        <v>519.05251263233595</v>
      </c>
      <c r="AC24" s="43">
        <f>K24+L24+M24</f>
        <v>2086.5089964737303</v>
      </c>
      <c r="AD24" s="43">
        <f>N24+O24</f>
        <v>869.85607488589153</v>
      </c>
      <c r="AE24" s="43">
        <f>P24+Q24+R24+S24</f>
        <v>1776.166781889885</v>
      </c>
      <c r="AF24" s="43">
        <f>SUM(T24:W24)</f>
        <v>847.94405909991326</v>
      </c>
      <c r="AG24" s="43">
        <f>SUM(X24:AA24)</f>
        <v>621.82948275139461</v>
      </c>
    </row>
    <row r="25" spans="1:33" x14ac:dyDescent="0.2">
      <c r="A25" s="39"/>
      <c r="B25" s="28"/>
      <c r="C25" s="29"/>
      <c r="D25" s="29"/>
      <c r="E25" s="37" t="s">
        <v>62</v>
      </c>
      <c r="F25" s="37"/>
      <c r="G25" s="37">
        <v>18</v>
      </c>
      <c r="H25" s="38">
        <v>14.72</v>
      </c>
      <c r="I25" s="38">
        <v>30.06</v>
      </c>
      <c r="J25" s="38">
        <v>0</v>
      </c>
      <c r="K25" s="38">
        <v>139</v>
      </c>
      <c r="L25" s="38">
        <v>281.2</v>
      </c>
      <c r="M25" s="38">
        <v>594.87</v>
      </c>
      <c r="N25" s="38">
        <v>0</v>
      </c>
      <c r="O25" s="38">
        <v>2121.5</v>
      </c>
      <c r="P25" s="38">
        <v>27.9</v>
      </c>
      <c r="Q25" s="38">
        <v>405.37</v>
      </c>
      <c r="R25" s="38">
        <v>76.34</v>
      </c>
      <c r="S25" s="38">
        <v>656.9</v>
      </c>
      <c r="T25" s="38">
        <v>428</v>
      </c>
      <c r="U25" s="38">
        <v>815</v>
      </c>
      <c r="V25" s="38">
        <v>140</v>
      </c>
      <c r="W25" s="38">
        <v>195</v>
      </c>
      <c r="X25" s="38">
        <v>5.36</v>
      </c>
      <c r="Y25" s="38">
        <v>13.19</v>
      </c>
      <c r="Z25" s="38">
        <v>13.26</v>
      </c>
      <c r="AA25" s="38">
        <v>18.95</v>
      </c>
    </row>
    <row r="26" spans="1:33" x14ac:dyDescent="0.2">
      <c r="A26" s="39" t="s">
        <v>23</v>
      </c>
      <c r="B26" s="28"/>
      <c r="C26" s="29" t="str">
        <f>IF(G27&gt;$B$1,F26,"")</f>
        <v/>
      </c>
      <c r="D26" s="29" t="e">
        <f t="shared" ref="D26" si="1">RANK(C26,$C$4:$C$118)</f>
        <v>#VALUE!</v>
      </c>
      <c r="E26" s="30" t="s">
        <v>11</v>
      </c>
      <c r="F26" s="31">
        <v>0</v>
      </c>
      <c r="H26" s="33">
        <v>0</v>
      </c>
      <c r="I26" s="33">
        <v>0</v>
      </c>
      <c r="J26" s="33">
        <v>0</v>
      </c>
      <c r="K26" s="33">
        <v>0</v>
      </c>
      <c r="L26" s="33">
        <v>0</v>
      </c>
      <c r="M26" s="33">
        <v>0</v>
      </c>
      <c r="N26" s="33">
        <v>0</v>
      </c>
      <c r="O26" s="33">
        <v>0</v>
      </c>
      <c r="P26" s="33">
        <v>0</v>
      </c>
      <c r="Q26" s="33">
        <v>0</v>
      </c>
      <c r="R26" s="33">
        <v>0</v>
      </c>
      <c r="S26" s="33">
        <v>0</v>
      </c>
      <c r="T26" s="33">
        <v>0</v>
      </c>
      <c r="U26" s="33">
        <v>0</v>
      </c>
      <c r="V26" s="33">
        <v>0</v>
      </c>
      <c r="W26" s="33">
        <v>0</v>
      </c>
      <c r="X26" s="33">
        <v>0</v>
      </c>
      <c r="Y26" s="33">
        <v>0</v>
      </c>
      <c r="Z26" s="33">
        <v>0</v>
      </c>
      <c r="AA26" s="33">
        <v>0</v>
      </c>
      <c r="AB26" s="43">
        <f>H26+I26+J26</f>
        <v>0</v>
      </c>
      <c r="AC26" s="43">
        <f>K26+L26+M26</f>
        <v>0</v>
      </c>
      <c r="AD26" s="43">
        <f>N26+O26</f>
        <v>0</v>
      </c>
      <c r="AE26" s="43">
        <f>P26+Q26+R26+S26</f>
        <v>0</v>
      </c>
      <c r="AF26" s="43">
        <f>SUM(T26:W26)</f>
        <v>0</v>
      </c>
      <c r="AG26" s="43">
        <f>SUM(X26:AA26)</f>
        <v>0</v>
      </c>
    </row>
    <row r="27" spans="1:33" x14ac:dyDescent="0.2">
      <c r="A27" s="39"/>
      <c r="B27" s="28"/>
      <c r="C27" s="29"/>
      <c r="D27" s="29"/>
      <c r="E27" s="37" t="s">
        <v>62</v>
      </c>
      <c r="F27" s="37"/>
      <c r="G27" s="37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8">
        <v>0</v>
      </c>
      <c r="X27" s="38">
        <v>0</v>
      </c>
      <c r="Y27" s="38">
        <v>0</v>
      </c>
      <c r="Z27" s="38">
        <v>0</v>
      </c>
      <c r="AA27" s="38">
        <v>0</v>
      </c>
    </row>
    <row r="28" spans="1:33" x14ac:dyDescent="0.2">
      <c r="A28" s="39" t="s">
        <v>24</v>
      </c>
      <c r="B28" s="28"/>
      <c r="C28" s="29" t="str">
        <f>IF(G29&gt;$B$1,F28,"")</f>
        <v/>
      </c>
      <c r="D28" s="29" t="e">
        <f t="shared" ref="D28" si="2">RANK(C28,$C$4:$C$118)</f>
        <v>#VALUE!</v>
      </c>
      <c r="E28" s="30" t="s">
        <v>11</v>
      </c>
      <c r="F28" s="31">
        <v>2884.8601028302646</v>
      </c>
      <c r="H28" s="33">
        <v>651.44894145195303</v>
      </c>
      <c r="I28" s="33">
        <v>0</v>
      </c>
      <c r="J28" s="33">
        <v>0</v>
      </c>
      <c r="K28" s="33">
        <v>0</v>
      </c>
      <c r="L28" s="33">
        <v>0</v>
      </c>
      <c r="M28" s="33">
        <v>0</v>
      </c>
      <c r="N28" s="33">
        <v>0</v>
      </c>
      <c r="O28" s="33">
        <v>0</v>
      </c>
      <c r="P28" s="33">
        <v>557.74329690259526</v>
      </c>
      <c r="Q28" s="33">
        <v>0</v>
      </c>
      <c r="R28" s="33">
        <v>0</v>
      </c>
      <c r="S28" s="33">
        <v>0</v>
      </c>
      <c r="T28" s="33">
        <v>617.54363874461922</v>
      </c>
      <c r="U28" s="33">
        <v>518.2919066579484</v>
      </c>
      <c r="V28" s="33">
        <v>0</v>
      </c>
      <c r="W28" s="33">
        <v>0</v>
      </c>
      <c r="X28" s="33">
        <v>0</v>
      </c>
      <c r="Y28" s="33">
        <v>0</v>
      </c>
      <c r="Z28" s="33">
        <v>0</v>
      </c>
      <c r="AA28" s="33">
        <v>539.83231907314848</v>
      </c>
      <c r="AB28" s="43">
        <f>H28+I28+J28</f>
        <v>651.44894145195303</v>
      </c>
      <c r="AC28" s="43">
        <f>K28+L28+M28</f>
        <v>0</v>
      </c>
      <c r="AD28" s="43">
        <f>N28+O28</f>
        <v>0</v>
      </c>
      <c r="AE28" s="43">
        <f>P28+Q28+R28+S28</f>
        <v>557.74329690259526</v>
      </c>
      <c r="AF28" s="43">
        <f>SUM(T28:W28)</f>
        <v>1135.8355454025677</v>
      </c>
      <c r="AG28" s="43">
        <f>SUM(X28:AA28)</f>
        <v>539.83231907314848</v>
      </c>
    </row>
    <row r="29" spans="1:33" x14ac:dyDescent="0.2">
      <c r="A29" s="39"/>
      <c r="B29" s="28"/>
      <c r="C29" s="29"/>
      <c r="D29" s="29"/>
      <c r="E29" s="37" t="s">
        <v>62</v>
      </c>
      <c r="F29" s="37"/>
      <c r="G29" s="37">
        <v>5</v>
      </c>
      <c r="H29" s="38">
        <v>12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17.66</v>
      </c>
      <c r="Q29" s="38">
        <v>0</v>
      </c>
      <c r="R29" s="38">
        <v>0</v>
      </c>
      <c r="S29" s="38">
        <v>0</v>
      </c>
      <c r="T29" s="38">
        <v>614</v>
      </c>
      <c r="U29" s="38">
        <v>1250</v>
      </c>
      <c r="V29" s="38">
        <v>0</v>
      </c>
      <c r="W29" s="38">
        <v>0</v>
      </c>
      <c r="X29" s="38">
        <v>0</v>
      </c>
      <c r="Y29" s="38">
        <v>0</v>
      </c>
      <c r="Z29" s="38">
        <v>0</v>
      </c>
      <c r="AA29" s="38">
        <v>46.66</v>
      </c>
    </row>
    <row r="30" spans="1:33" x14ac:dyDescent="0.2">
      <c r="A30" s="39" t="s">
        <v>25</v>
      </c>
      <c r="B30" s="28"/>
      <c r="C30" s="29" t="str">
        <f>IF(G31&gt;$B$1,F30,"")</f>
        <v/>
      </c>
      <c r="D30" s="29" t="e">
        <f>RANK(C30,$C$4:$C$118)</f>
        <v>#VALUE!</v>
      </c>
      <c r="E30" s="30" t="s">
        <v>11</v>
      </c>
      <c r="F30" s="31">
        <v>2924.5753637167495</v>
      </c>
      <c r="H30" s="33">
        <v>458.43486614134582</v>
      </c>
      <c r="I30" s="33">
        <v>0</v>
      </c>
      <c r="J30" s="33">
        <v>0</v>
      </c>
      <c r="K30" s="33">
        <v>0</v>
      </c>
      <c r="L30" s="33">
        <v>0</v>
      </c>
      <c r="M30" s="33">
        <v>0</v>
      </c>
      <c r="N30" s="33">
        <v>0</v>
      </c>
      <c r="O30" s="33">
        <v>0</v>
      </c>
      <c r="P30" s="33">
        <v>0</v>
      </c>
      <c r="Q30" s="33">
        <v>0</v>
      </c>
      <c r="R30" s="33">
        <v>0</v>
      </c>
      <c r="S30" s="33">
        <v>0</v>
      </c>
      <c r="T30" s="33">
        <v>284.43536855302585</v>
      </c>
      <c r="U30" s="33">
        <v>339.2834371648193</v>
      </c>
      <c r="V30" s="33">
        <v>515.65526252643201</v>
      </c>
      <c r="W30" s="33">
        <v>498.47642953896866</v>
      </c>
      <c r="X30" s="33">
        <v>0</v>
      </c>
      <c r="Y30" s="33">
        <v>232.99726674099347</v>
      </c>
      <c r="Z30" s="33">
        <v>191.86773090174006</v>
      </c>
      <c r="AA30" s="33">
        <v>403.42500214942413</v>
      </c>
      <c r="AB30" s="43">
        <f>H30+I30+J30</f>
        <v>458.43486614134582</v>
      </c>
      <c r="AC30" s="43">
        <f>K30+L30+M30</f>
        <v>0</v>
      </c>
      <c r="AD30" s="43">
        <f>N30+O30</f>
        <v>0</v>
      </c>
      <c r="AE30" s="43">
        <f>P30+Q30+R30+S30</f>
        <v>0</v>
      </c>
      <c r="AF30" s="43">
        <f>SUM(T30:W30)</f>
        <v>1637.8504977832458</v>
      </c>
      <c r="AG30" s="43">
        <f>SUM(X30:AA30)</f>
        <v>828.28999979215769</v>
      </c>
    </row>
    <row r="31" spans="1:33" x14ac:dyDescent="0.2">
      <c r="A31" s="39"/>
      <c r="B31" s="28"/>
      <c r="C31" s="29"/>
      <c r="D31" s="29"/>
      <c r="E31" s="37" t="s">
        <v>62</v>
      </c>
      <c r="F31" s="37"/>
      <c r="G31" s="37">
        <v>8</v>
      </c>
      <c r="H31" s="38">
        <v>16.100000000000001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38">
        <v>0</v>
      </c>
      <c r="O31" s="38">
        <v>0</v>
      </c>
      <c r="P31" s="38">
        <v>0</v>
      </c>
      <c r="Q31" s="38">
        <v>0</v>
      </c>
      <c r="R31" s="38">
        <v>0</v>
      </c>
      <c r="S31" s="38">
        <v>0</v>
      </c>
      <c r="T31" s="38">
        <v>294</v>
      </c>
      <c r="U31" s="38">
        <v>705</v>
      </c>
      <c r="V31" s="38">
        <v>120</v>
      </c>
      <c r="W31" s="38">
        <v>229.99999999999997</v>
      </c>
      <c r="X31" s="38">
        <v>0</v>
      </c>
      <c r="Y31" s="38">
        <v>15.4</v>
      </c>
      <c r="Z31" s="38">
        <v>13.43</v>
      </c>
      <c r="AA31" s="38">
        <v>23.87</v>
      </c>
    </row>
    <row r="32" spans="1:33" x14ac:dyDescent="0.2">
      <c r="A32" s="39" t="s">
        <v>26</v>
      </c>
      <c r="B32" s="28"/>
      <c r="C32" s="29" t="str">
        <f>IF(G33&gt;$B$1,F32,"")</f>
        <v/>
      </c>
      <c r="D32" s="29" t="e">
        <f>RANK(C32,$C$4:$C$118)</f>
        <v>#VALUE!</v>
      </c>
      <c r="E32" s="30" t="s">
        <v>11</v>
      </c>
      <c r="F32" s="31">
        <v>518.37595236731011</v>
      </c>
      <c r="H32" s="33">
        <v>196.89548913055009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3">
        <v>0</v>
      </c>
      <c r="V32" s="33">
        <v>0</v>
      </c>
      <c r="W32" s="33">
        <v>109.04792306682705</v>
      </c>
      <c r="X32" s="33">
        <v>0</v>
      </c>
      <c r="Y32" s="33">
        <v>0</v>
      </c>
      <c r="Z32" s="33">
        <v>212.43254016993296</v>
      </c>
      <c r="AA32" s="33">
        <v>0</v>
      </c>
      <c r="AB32" s="43">
        <f>H32+I32+J32</f>
        <v>196.89548913055009</v>
      </c>
      <c r="AC32" s="43">
        <f>K32+L32+M32</f>
        <v>0</v>
      </c>
      <c r="AD32" s="43">
        <f>N32+O32</f>
        <v>0</v>
      </c>
      <c r="AE32" s="43">
        <f>P32+Q32+R32+S32</f>
        <v>0</v>
      </c>
      <c r="AF32" s="43">
        <f>SUM(T32:W32)</f>
        <v>109.04792306682705</v>
      </c>
      <c r="AG32" s="43">
        <f>SUM(X32:AA32)</f>
        <v>212.43254016993296</v>
      </c>
    </row>
    <row r="33" spans="1:33" x14ac:dyDescent="0.2">
      <c r="A33" s="39"/>
      <c r="B33" s="28"/>
      <c r="C33" s="29"/>
      <c r="D33" s="29"/>
      <c r="E33" s="37" t="s">
        <v>62</v>
      </c>
      <c r="F33" s="37"/>
      <c r="G33" s="37">
        <v>3</v>
      </c>
      <c r="H33" s="38">
        <v>15.1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38">
        <v>0</v>
      </c>
      <c r="O33" s="38">
        <v>0</v>
      </c>
      <c r="P33" s="38">
        <v>0</v>
      </c>
      <c r="Q33" s="38">
        <v>0</v>
      </c>
      <c r="R33" s="38">
        <v>0</v>
      </c>
      <c r="S33" s="38">
        <v>0</v>
      </c>
      <c r="T33" s="38">
        <v>0</v>
      </c>
      <c r="U33" s="38">
        <v>0</v>
      </c>
      <c r="V33" s="38">
        <v>0</v>
      </c>
      <c r="W33" s="38">
        <v>180</v>
      </c>
      <c r="X33" s="38">
        <v>0</v>
      </c>
      <c r="Y33" s="38">
        <v>0</v>
      </c>
      <c r="Z33" s="38">
        <v>16.52</v>
      </c>
      <c r="AA33" s="38">
        <v>0</v>
      </c>
    </row>
    <row r="34" spans="1:33" x14ac:dyDescent="0.2">
      <c r="A34" s="39" t="s">
        <v>19</v>
      </c>
      <c r="B34" s="28"/>
      <c r="C34" s="29" t="str">
        <f>IF(G35&gt;$B$1,F34,"")</f>
        <v/>
      </c>
      <c r="D34" s="29" t="e">
        <f>RANK(C34,$C$4:$C$118)</f>
        <v>#VALUE!</v>
      </c>
      <c r="E34" s="30" t="s">
        <v>11</v>
      </c>
      <c r="F34" s="31">
        <v>3575.8780094966851</v>
      </c>
      <c r="H34" s="33">
        <v>476.94542507447414</v>
      </c>
      <c r="I34" s="33">
        <v>0</v>
      </c>
      <c r="J34" s="33">
        <v>495.77203640245352</v>
      </c>
      <c r="K34" s="33">
        <v>0</v>
      </c>
      <c r="L34" s="33">
        <v>657.29774642819712</v>
      </c>
      <c r="M34" s="33">
        <v>0</v>
      </c>
      <c r="N34" s="33">
        <v>0</v>
      </c>
      <c r="O34" s="33">
        <v>0</v>
      </c>
      <c r="P34" s="33">
        <v>271.29563049079525</v>
      </c>
      <c r="Q34" s="33">
        <v>738.40821498715502</v>
      </c>
      <c r="R34" s="33">
        <v>516.89231687340759</v>
      </c>
      <c r="S34" s="33">
        <v>0</v>
      </c>
      <c r="T34" s="33">
        <v>419.26663924020227</v>
      </c>
      <c r="U34" s="33">
        <v>0</v>
      </c>
      <c r="V34" s="33">
        <v>0</v>
      </c>
      <c r="W34" s="33">
        <v>0</v>
      </c>
      <c r="X34" s="33">
        <v>0</v>
      </c>
      <c r="Y34" s="33">
        <v>0</v>
      </c>
      <c r="Z34" s="33">
        <v>0</v>
      </c>
      <c r="AA34" s="33">
        <v>0</v>
      </c>
      <c r="AB34" s="43">
        <f>H34+I34+J34</f>
        <v>972.71746147692761</v>
      </c>
      <c r="AC34" s="43">
        <f>K34+L34+M34</f>
        <v>657.29774642819712</v>
      </c>
      <c r="AD34" s="43">
        <f>N34+O34</f>
        <v>0</v>
      </c>
      <c r="AE34" s="43">
        <f>P34+Q34+R34+S34</f>
        <v>1526.5961623513579</v>
      </c>
      <c r="AF34" s="43">
        <f>SUM(T34:W34)</f>
        <v>419.26663924020227</v>
      </c>
      <c r="AG34" s="43">
        <f>SUM(X34:AA34)</f>
        <v>0</v>
      </c>
    </row>
    <row r="35" spans="1:33" x14ac:dyDescent="0.2">
      <c r="A35" s="39"/>
      <c r="B35" s="28"/>
      <c r="C35" s="29"/>
      <c r="D35" s="29"/>
      <c r="E35" s="37" t="s">
        <v>62</v>
      </c>
      <c r="F35" s="37"/>
      <c r="G35" s="37">
        <v>7</v>
      </c>
      <c r="H35" s="38">
        <v>13.52</v>
      </c>
      <c r="I35" s="38">
        <v>0</v>
      </c>
      <c r="J35" s="38">
        <v>61.67</v>
      </c>
      <c r="K35" s="38">
        <v>0</v>
      </c>
      <c r="L35" s="38">
        <v>298.10000000000002</v>
      </c>
      <c r="M35" s="38">
        <v>0</v>
      </c>
      <c r="N35" s="38">
        <v>0</v>
      </c>
      <c r="O35" s="38">
        <v>0</v>
      </c>
      <c r="P35" s="38">
        <v>22.1</v>
      </c>
      <c r="Q35" s="38">
        <v>443.96</v>
      </c>
      <c r="R35" s="38">
        <v>68.599999999999994</v>
      </c>
      <c r="S35" s="38">
        <v>0</v>
      </c>
      <c r="T35" s="38">
        <v>476</v>
      </c>
      <c r="U35" s="38">
        <v>0</v>
      </c>
      <c r="V35" s="38">
        <v>0</v>
      </c>
      <c r="W35" s="38">
        <v>0</v>
      </c>
      <c r="X35" s="38">
        <v>0</v>
      </c>
      <c r="Y35" s="38">
        <v>0</v>
      </c>
      <c r="Z35" s="38">
        <v>0</v>
      </c>
      <c r="AA35" s="38">
        <v>0</v>
      </c>
    </row>
    <row r="36" spans="1:33" x14ac:dyDescent="0.2">
      <c r="A36" s="39"/>
      <c r="B36" s="28"/>
      <c r="C36" s="29" t="str">
        <f>IF(G37&gt;$B$1,F36,"")</f>
        <v/>
      </c>
      <c r="D36" s="29" t="e">
        <f>RANK(C36,$C$4:$C$118)</f>
        <v>#VALUE!</v>
      </c>
      <c r="E36" s="30" t="s">
        <v>11</v>
      </c>
      <c r="F36" s="31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33">
        <v>0</v>
      </c>
      <c r="V36" s="33">
        <v>0</v>
      </c>
      <c r="W36" s="33">
        <v>0</v>
      </c>
      <c r="X36" s="33">
        <v>0</v>
      </c>
      <c r="Y36" s="33">
        <v>0</v>
      </c>
      <c r="Z36" s="33">
        <v>0</v>
      </c>
      <c r="AA36" s="33">
        <v>0</v>
      </c>
      <c r="AB36" s="43">
        <f>H36+I36+J36</f>
        <v>0</v>
      </c>
      <c r="AC36" s="43">
        <f>K36+L36+M36</f>
        <v>0</v>
      </c>
      <c r="AD36" s="43">
        <f>N36+O36</f>
        <v>0</v>
      </c>
      <c r="AE36" s="43">
        <f>P36+Q36+R36+S36</f>
        <v>0</v>
      </c>
      <c r="AF36" s="43">
        <f>SUM(T36:W36)</f>
        <v>0</v>
      </c>
      <c r="AG36" s="43">
        <f>SUM(X36:AA36)</f>
        <v>0</v>
      </c>
    </row>
    <row r="37" spans="1:33" x14ac:dyDescent="0.2">
      <c r="A37" s="39"/>
      <c r="B37" s="28"/>
      <c r="C37" s="29"/>
      <c r="D37" s="29"/>
      <c r="E37" s="37" t="s">
        <v>62</v>
      </c>
      <c r="F37" s="37"/>
      <c r="G37" s="37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38">
        <v>0</v>
      </c>
      <c r="P37" s="38">
        <v>0</v>
      </c>
      <c r="Q37" s="38">
        <v>0</v>
      </c>
      <c r="R37" s="38">
        <v>0</v>
      </c>
      <c r="S37" s="38">
        <v>0</v>
      </c>
      <c r="T37" s="38">
        <v>0</v>
      </c>
      <c r="U37" s="38">
        <v>0</v>
      </c>
      <c r="V37" s="38">
        <v>0</v>
      </c>
      <c r="W37" s="38">
        <v>0</v>
      </c>
      <c r="X37" s="38">
        <v>0</v>
      </c>
      <c r="Y37" s="38">
        <v>0</v>
      </c>
      <c r="Z37" s="38">
        <v>0</v>
      </c>
      <c r="AA37" s="38">
        <v>0</v>
      </c>
    </row>
    <row r="38" spans="1:33" x14ac:dyDescent="0.2">
      <c r="A38" s="39" t="s">
        <v>13</v>
      </c>
      <c r="B38" s="28"/>
      <c r="C38" s="29" t="str">
        <f>IF(G39&gt;$B$1,F38,"")</f>
        <v/>
      </c>
      <c r="D38" s="29" t="e">
        <f>RANK(C38,$C$4:$C$118)</f>
        <v>#VALUE!</v>
      </c>
      <c r="E38" s="30" t="s">
        <v>11</v>
      </c>
      <c r="F38" s="31">
        <v>2041.5372562805896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415.68583843008963</v>
      </c>
      <c r="U38" s="33">
        <v>0</v>
      </c>
      <c r="V38" s="33">
        <v>560.18825385608216</v>
      </c>
      <c r="W38" s="33">
        <v>0</v>
      </c>
      <c r="X38" s="33">
        <v>458.69348386867921</v>
      </c>
      <c r="Y38" s="33">
        <v>0</v>
      </c>
      <c r="Z38" s="33">
        <v>307.85133238850597</v>
      </c>
      <c r="AA38" s="33">
        <v>299.11834773723285</v>
      </c>
      <c r="AB38" s="43">
        <f>H38+I38+J38</f>
        <v>0</v>
      </c>
      <c r="AC38" s="43">
        <f>K38+L38+M38</f>
        <v>0</v>
      </c>
      <c r="AD38" s="43">
        <f>N38+O38</f>
        <v>0</v>
      </c>
      <c r="AE38" s="43">
        <f>P38+Q38+R38+S38</f>
        <v>0</v>
      </c>
      <c r="AF38" s="43">
        <f>SUM(T38:W38)</f>
        <v>975.87409228617184</v>
      </c>
      <c r="AG38" s="43">
        <f>SUM(X38:AA38)</f>
        <v>1065.663163994418</v>
      </c>
    </row>
    <row r="39" spans="1:33" x14ac:dyDescent="0.2">
      <c r="A39" s="39"/>
      <c r="B39" s="28"/>
      <c r="C39" s="29"/>
      <c r="D39" s="29"/>
      <c r="E39" s="37" t="s">
        <v>62</v>
      </c>
      <c r="F39" s="37"/>
      <c r="G39" s="37">
        <v>5</v>
      </c>
      <c r="H39" s="38">
        <v>0</v>
      </c>
      <c r="I39" s="38">
        <v>0</v>
      </c>
      <c r="J39" s="38">
        <v>0</v>
      </c>
      <c r="K39" s="38">
        <v>0</v>
      </c>
      <c r="L39" s="38">
        <v>0</v>
      </c>
      <c r="M39" s="38">
        <v>0</v>
      </c>
      <c r="N39" s="38">
        <v>0</v>
      </c>
      <c r="O39" s="38">
        <v>0</v>
      </c>
      <c r="P39" s="38">
        <v>0</v>
      </c>
      <c r="Q39" s="38">
        <v>0</v>
      </c>
      <c r="R39" s="38">
        <v>0</v>
      </c>
      <c r="S39" s="38">
        <v>0</v>
      </c>
      <c r="T39" s="38">
        <v>394</v>
      </c>
      <c r="U39" s="38">
        <v>0</v>
      </c>
      <c r="V39" s="38">
        <v>140</v>
      </c>
      <c r="W39" s="38">
        <v>0</v>
      </c>
      <c r="X39" s="38">
        <v>7.51</v>
      </c>
      <c r="Y39" s="38">
        <v>0</v>
      </c>
      <c r="Z39" s="38">
        <v>19.7</v>
      </c>
      <c r="AA39" s="38">
        <v>22.39</v>
      </c>
    </row>
  </sheetData>
  <mergeCells count="42">
    <mergeCell ref="C34:C35"/>
    <mergeCell ref="D34:D35"/>
    <mergeCell ref="C36:C37"/>
    <mergeCell ref="D36:D37"/>
    <mergeCell ref="C38:C39"/>
    <mergeCell ref="D38:D39"/>
    <mergeCell ref="C28:C29"/>
    <mergeCell ref="D28:D29"/>
    <mergeCell ref="C30:C31"/>
    <mergeCell ref="D30:D31"/>
    <mergeCell ref="C32:C33"/>
    <mergeCell ref="D32:D33"/>
    <mergeCell ref="C22:C23"/>
    <mergeCell ref="D22:D23"/>
    <mergeCell ref="C24:C25"/>
    <mergeCell ref="D24:D25"/>
    <mergeCell ref="C26:C27"/>
    <mergeCell ref="D26:D27"/>
    <mergeCell ref="C16:C17"/>
    <mergeCell ref="D16:D17"/>
    <mergeCell ref="C18:C19"/>
    <mergeCell ref="D18:D19"/>
    <mergeCell ref="C20:C21"/>
    <mergeCell ref="D20:D21"/>
    <mergeCell ref="C10:C11"/>
    <mergeCell ref="D10:D11"/>
    <mergeCell ref="C12:C13"/>
    <mergeCell ref="D12:D13"/>
    <mergeCell ref="C14:C15"/>
    <mergeCell ref="D14:D15"/>
    <mergeCell ref="C4:C5"/>
    <mergeCell ref="D4:D5"/>
    <mergeCell ref="C6:C7"/>
    <mergeCell ref="D6:D7"/>
    <mergeCell ref="C8:C9"/>
    <mergeCell ref="D8:D9"/>
    <mergeCell ref="G1:G3"/>
    <mergeCell ref="A2:A3"/>
    <mergeCell ref="B2:B3"/>
    <mergeCell ref="C2:C3"/>
    <mergeCell ref="D2:D3"/>
    <mergeCell ref="F2:F3"/>
  </mergeCells>
  <conditionalFormatting sqref="H3:AA33 H40:AA151 H2:P2 R2:AA2">
    <cfRule type="cellIs" dxfId="3" priority="4" operator="between">
      <formula>0.0001</formula>
      <formula>1</formula>
    </cfRule>
  </conditionalFormatting>
  <conditionalFormatting sqref="H34:AA35">
    <cfRule type="cellIs" dxfId="2" priority="3" operator="between">
      <formula>0.0001</formula>
      <formula>1</formula>
    </cfRule>
  </conditionalFormatting>
  <conditionalFormatting sqref="H36:AA37">
    <cfRule type="cellIs" dxfId="1" priority="2" operator="between">
      <formula>0.0001</formula>
      <formula>1</formula>
    </cfRule>
  </conditionalFormatting>
  <conditionalFormatting sqref="H38:AA39">
    <cfRule type="cellIs" dxfId="0" priority="1" operator="between">
      <formula>0.0001</formula>
      <formula>1</formula>
    </cfRule>
  </conditionalFormatting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Final ranking</vt:lpstr>
      <vt:lpstr>Calculator</vt:lpstr>
      <vt:lpstr>Calculator AG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 Barberis Negra</dc:creator>
  <cp:lastModifiedBy>Nicola Barberis Negra</cp:lastModifiedBy>
  <dcterms:created xsi:type="dcterms:W3CDTF">2017-07-03T15:45:14Z</dcterms:created>
  <dcterms:modified xsi:type="dcterms:W3CDTF">2017-07-03T15:50:01Z</dcterms:modified>
</cp:coreProperties>
</file>